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Mai" sheetId="1" r:id="rId1"/>
    <sheet name="Juin" sheetId="2" r:id="rId2"/>
    <sheet name="Juillet" sheetId="3" r:id="rId3"/>
    <sheet name="Aout" sheetId="4" r:id="rId4"/>
    <sheet name="Sept" sheetId="5" r:id="rId5"/>
    <sheet name="Oct" sheetId="6" r:id="rId6"/>
    <sheet name="Recap" sheetId="7" r:id="rId7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Times New Roman"/>
            <family val="1"/>
          </rPr>
          <t xml:space="preserve">saisir le nombre de paniers
</t>
        </r>
      </text>
    </comment>
    <comment ref="B3" authorId="0">
      <text>
        <r>
          <rPr>
            <b/>
            <sz val="8"/>
            <color indexed="8"/>
            <rFont val="Times New Roman"/>
            <family val="1"/>
          </rPr>
          <t>saisir le nombre de paniers</t>
        </r>
      </text>
    </comment>
    <comment ref="B30" authorId="0">
      <text>
        <r>
          <rPr>
            <b/>
            <sz val="8"/>
            <color indexed="8"/>
            <rFont val="Times New Roman"/>
            <family val="1"/>
          </rPr>
          <t>Saisir le nombre de paniers</t>
        </r>
      </text>
    </comment>
    <comment ref="B31" authorId="0">
      <text>
        <r>
          <rPr>
            <b/>
            <sz val="8"/>
            <color indexed="8"/>
            <rFont val="Times New Roman"/>
            <family val="1"/>
          </rPr>
          <t>saisir le nombres de paniers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imes New Roman"/>
            <family val="1"/>
          </rPr>
          <t xml:space="preserve">Poste 5:
</t>
        </r>
        <r>
          <rPr>
            <sz val="8"/>
            <color indexed="8"/>
            <rFont val="Times New Roman"/>
            <family val="1"/>
          </rPr>
          <t>saisir le nombre d'équivalents parts</t>
        </r>
      </text>
    </comment>
    <comment ref="B30" authorId="0">
      <text>
        <r>
          <rPr>
            <b/>
            <sz val="8"/>
            <color indexed="8"/>
            <rFont val="Times New Roman"/>
            <family val="1"/>
          </rPr>
          <t xml:space="preserve">Poste 5:
</t>
        </r>
        <r>
          <rPr>
            <sz val="8"/>
            <color indexed="8"/>
            <rFont val="Times New Roman"/>
            <family val="1"/>
          </rPr>
          <t>saisir le nombre d'équivalents parts</t>
        </r>
      </text>
    </comment>
    <comment ref="B57" authorId="0">
      <text>
        <r>
          <rPr>
            <b/>
            <sz val="8"/>
            <color indexed="8"/>
            <rFont val="Times New Roman"/>
            <family val="1"/>
          </rPr>
          <t xml:space="preserve">Poste 5:
</t>
        </r>
        <r>
          <rPr>
            <sz val="8"/>
            <color indexed="8"/>
            <rFont val="Times New Roman"/>
            <family val="1"/>
          </rPr>
          <t>saisir le nombre d'équivalents parts</t>
        </r>
      </text>
    </comment>
  </commentList>
</comments>
</file>

<file path=xl/sharedStrings.xml><?xml version="1.0" encoding="utf-8"?>
<sst xmlns="http://schemas.openxmlformats.org/spreadsheetml/2006/main" count="2401" uniqueCount="183">
  <si>
    <r>
      <t>MODELE</t>
    </r>
    <r>
      <rPr>
        <b/>
        <sz val="10"/>
        <rFont val="Arial"/>
        <family val="2"/>
      </rPr>
      <t xml:space="preserve"> Prévision de contenu de panier pour l'AMAP  mai 2009</t>
    </r>
  </si>
  <si>
    <t xml:space="preserve">Nbre paniers Groupe 1 </t>
  </si>
  <si>
    <t>Tableurs d'application de la méthode de planification des cultures d'une AMAP, pour des paniers de légumes équilibrés toute l'année, présentée dans la revue Passerelle Eco n°32</t>
  </si>
  <si>
    <t>Nbre  paniers Groupe 2</t>
  </si>
  <si>
    <t>Semaine  19</t>
  </si>
  <si>
    <t>Semaine 20</t>
  </si>
  <si>
    <t>Semaine 21</t>
  </si>
  <si>
    <t>Semaine 22</t>
  </si>
  <si>
    <t>Quantité nécessaire</t>
  </si>
  <si>
    <t>mai</t>
  </si>
  <si>
    <t>groupe 1</t>
  </si>
  <si>
    <t>groupe 2</t>
  </si>
  <si>
    <t>groupe  1</t>
  </si>
  <si>
    <t>Légumes</t>
  </si>
  <si>
    <t>Unité</t>
  </si>
  <si>
    <t>P. U.</t>
  </si>
  <si>
    <t>Qté</t>
  </si>
  <si>
    <t>Montant</t>
  </si>
  <si>
    <t>aillet</t>
  </si>
  <si>
    <t>botte</t>
  </si>
  <si>
    <t>salade</t>
  </si>
  <si>
    <t>pièce</t>
  </si>
  <si>
    <t>laitue</t>
  </si>
  <si>
    <t>radis</t>
  </si>
  <si>
    <t>fèves</t>
  </si>
  <si>
    <t>kg</t>
  </si>
  <si>
    <t>petit pois</t>
  </si>
  <si>
    <t>roquette</t>
  </si>
  <si>
    <t>bqt</t>
  </si>
  <si>
    <t>cresson</t>
  </si>
  <si>
    <t>ortie</t>
  </si>
  <si>
    <t>carottes</t>
  </si>
  <si>
    <t>oignons</t>
  </si>
  <si>
    <t>persil</t>
  </si>
  <si>
    <t>Prix du panier</t>
  </si>
  <si>
    <t>total Groupe 1</t>
  </si>
  <si>
    <t xml:space="preserve">total année </t>
  </si>
  <si>
    <t>4 semaines X 16 = 64 (si panier = 16 euros)</t>
  </si>
  <si>
    <t>total Groupe 2</t>
  </si>
  <si>
    <t>poids panier en kg</t>
  </si>
  <si>
    <t>Poids approximatif, à complèter, car ne sont pas comptés les légumes à la pièce</t>
  </si>
  <si>
    <t>On peut voir que j'alterne entre les 2 groupes : une fois c'est un groupe qui a les petits pois et l'autre a des fêves et inversement.</t>
  </si>
  <si>
    <r>
      <t xml:space="preserve">Ne pas s'obnubiler sur les prix des légumes </t>
    </r>
    <r>
      <rPr>
        <sz val="10"/>
        <color indexed="10"/>
        <rFont val="Arial"/>
        <family val="2"/>
      </rPr>
      <t xml:space="preserve">: ce n'est une référence approximative pour estimer le contenu du panier ; mais en réalité, </t>
    </r>
  </si>
  <si>
    <t>il faudrait plutôt prévoir des paniers équilibrés et variés pour 2 adultes et 2 enfants sans trop se préoccuper du prix correspondant au cours du marché.</t>
  </si>
  <si>
    <t>Remplir le tableau ci-dessous dès le mois de décembre</t>
  </si>
  <si>
    <t>Prévision de contenu de panier pour AMAP  mai 2009</t>
  </si>
  <si>
    <t xml:space="preserve">Nbre paniers Vert Panier </t>
  </si>
  <si>
    <t>Nbre  paniers Beaulieu</t>
  </si>
  <si>
    <t>total Vert Panier</t>
  </si>
  <si>
    <t>4 semaines X 16 = 64</t>
  </si>
  <si>
    <t>total Beaulieu</t>
  </si>
  <si>
    <t xml:space="preserve">Remplir ce tableau ci-dessous chaque semaine pour savoir ce qu'on a mis dans les paniers, voir s'il faut complèter les mois suivants. Cela servira aussi à fair le bilan en fin de saison. </t>
  </si>
  <si>
    <t>Contenu réel du panier pour  AMAP mai 2009</t>
  </si>
  <si>
    <t>MODELE contenu de panier pour l'AMAP juin 2009</t>
  </si>
  <si>
    <t>nbre paniers gr 1</t>
  </si>
  <si>
    <t>nbre paniers gr 2</t>
  </si>
  <si>
    <t>semaine 23</t>
  </si>
  <si>
    <t>Semaine 24</t>
  </si>
  <si>
    <t>Semaine 25</t>
  </si>
  <si>
    <t>Semaine 26</t>
  </si>
  <si>
    <t>juin</t>
  </si>
  <si>
    <t>Quantité</t>
  </si>
  <si>
    <t>nécessaire</t>
  </si>
  <si>
    <t>fève</t>
  </si>
  <si>
    <t>carotte</t>
  </si>
  <si>
    <t>navet</t>
  </si>
  <si>
    <t>arroche</t>
  </si>
  <si>
    <t>blette</t>
  </si>
  <si>
    <t>haricot verts</t>
  </si>
  <si>
    <t>courgette</t>
  </si>
  <si>
    <t>oignon</t>
  </si>
  <si>
    <t>Aromates</t>
  </si>
  <si>
    <t>total groupe 1</t>
  </si>
  <si>
    <t xml:space="preserve">total annuel </t>
  </si>
  <si>
    <t>8 semaines X 16 = 128</t>
  </si>
  <si>
    <t>total groupe 2</t>
  </si>
  <si>
    <t>poids du panier</t>
  </si>
  <si>
    <t>Prévision de contenu de panier pour AMAP  juin 2009</t>
  </si>
  <si>
    <t>Contenu réel du panier pour  AMAP juin 2009</t>
  </si>
  <si>
    <t>MODELE de contenu de panier pour l'AMAP juillet 2009</t>
  </si>
  <si>
    <t>nombre  paniers gr 1</t>
  </si>
  <si>
    <t>nombre paniers gr 2</t>
  </si>
  <si>
    <t>semaine 27</t>
  </si>
  <si>
    <t>semaine 28</t>
  </si>
  <si>
    <t>semaine 29</t>
  </si>
  <si>
    <t>semaine 30</t>
  </si>
  <si>
    <t>semaine 31</t>
  </si>
  <si>
    <t>JUILLET</t>
  </si>
  <si>
    <t>bq</t>
  </si>
  <si>
    <t>ficoïde glaciale</t>
  </si>
  <si>
    <t>blettes</t>
  </si>
  <si>
    <t xml:space="preserve">navets </t>
  </si>
  <si>
    <t>betteraves</t>
  </si>
  <si>
    <t>choux rave (400g)</t>
  </si>
  <si>
    <t xml:space="preserve">choux rave </t>
  </si>
  <si>
    <t>chou brocoli</t>
  </si>
  <si>
    <t>haricots verts</t>
  </si>
  <si>
    <t>concombres</t>
  </si>
  <si>
    <t>tomates</t>
  </si>
  <si>
    <t>aubergine</t>
  </si>
  <si>
    <t>tomatillo</t>
  </si>
  <si>
    <t>oseille</t>
  </si>
  <si>
    <t>aromates</t>
  </si>
  <si>
    <t>pourpier</t>
  </si>
  <si>
    <t>Total groupe 1</t>
  </si>
  <si>
    <t>total année</t>
  </si>
  <si>
    <t>13 semaines X 16 = 208</t>
  </si>
  <si>
    <t>Total groupe 2</t>
  </si>
  <si>
    <t>poids en kg</t>
  </si>
  <si>
    <t>Prévision de contenu de panier pour  AMAP juillet 2009</t>
  </si>
  <si>
    <t>Contenu réel du panier pour AMAP  juillet 2009</t>
  </si>
  <si>
    <t>MODELE de contenu de panier pour AMAP  aout 2009</t>
  </si>
  <si>
    <t>nombre paniers gr 1</t>
  </si>
  <si>
    <t>semaine 32</t>
  </si>
  <si>
    <t>semaine 33</t>
  </si>
  <si>
    <t>semaine 34</t>
  </si>
  <si>
    <t>semaine 35</t>
  </si>
  <si>
    <t>AOUT</t>
  </si>
  <si>
    <t>quantité</t>
  </si>
  <si>
    <t>courgettes</t>
  </si>
  <si>
    <t>aubergines</t>
  </si>
  <si>
    <t>concombre</t>
  </si>
  <si>
    <t>melon</t>
  </si>
  <si>
    <t>basilic</t>
  </si>
  <si>
    <t>17 semaines X 16 = 272</t>
  </si>
  <si>
    <t>Prévision de contenu de panier pour AMAP  aout 2009</t>
  </si>
  <si>
    <t>Contenu réel du panier pour  AMAP  aout 2009</t>
  </si>
  <si>
    <t>MODELE de contenu de panier pour AMAP septembre 2009</t>
  </si>
  <si>
    <t>nombre  paniers gr 2</t>
  </si>
  <si>
    <t>semaine 36</t>
  </si>
  <si>
    <t>semaine 37</t>
  </si>
  <si>
    <t>semaine 38</t>
  </si>
  <si>
    <t>semaine 39</t>
  </si>
  <si>
    <t>semaine 40</t>
  </si>
  <si>
    <t>SEPTEMBRE</t>
  </si>
  <si>
    <t>néces.</t>
  </si>
  <si>
    <t>radis noir</t>
  </si>
  <si>
    <t>choux pommés</t>
  </si>
  <si>
    <t>brocoli</t>
  </si>
  <si>
    <t>poivron</t>
  </si>
  <si>
    <t>melon (1 kg)</t>
  </si>
  <si>
    <t>pastèque</t>
  </si>
  <si>
    <t>physalis</t>
  </si>
  <si>
    <t>consoude</t>
  </si>
  <si>
    <t>22 semaines X 16 = 352</t>
  </si>
  <si>
    <t>poids panier environ</t>
  </si>
  <si>
    <t>Prévision de contenu de panier pour AMAP septembre 2009</t>
  </si>
  <si>
    <t>23 semaines X 16 = 368</t>
  </si>
  <si>
    <t>Contenu réel de panier AMAP septembre 2009</t>
  </si>
  <si>
    <t>MODELE Prévision de contenu de panier pour AMAP  octobre 2009</t>
  </si>
  <si>
    <t>semaine 41</t>
  </si>
  <si>
    <t>semaine 42</t>
  </si>
  <si>
    <t>semaine 43</t>
  </si>
  <si>
    <t>0CTOBRE</t>
  </si>
  <si>
    <t xml:space="preserve">radis noir </t>
  </si>
  <si>
    <t>courges</t>
  </si>
  <si>
    <t>potimarron (2kg)</t>
  </si>
  <si>
    <t xml:space="preserve">potimarron </t>
  </si>
  <si>
    <t>haricots grains</t>
  </si>
  <si>
    <t>poireaux</t>
  </si>
  <si>
    <t>fenouil</t>
  </si>
  <si>
    <t>25 semaines X 16 = 400</t>
  </si>
  <si>
    <t>Prévision de contenu de panier pour  AMAP octobre 2009</t>
  </si>
  <si>
    <t>Contenu réel de panier pour  AMAP  octobre 2009</t>
  </si>
  <si>
    <t>juil</t>
  </si>
  <si>
    <t>aout</t>
  </si>
  <si>
    <t>sept</t>
  </si>
  <si>
    <t>oct</t>
  </si>
  <si>
    <t>Quantité total</t>
  </si>
  <si>
    <t>betterave</t>
  </si>
  <si>
    <t xml:space="preserve">chicorée </t>
  </si>
  <si>
    <t>choux</t>
  </si>
  <si>
    <t>choux brocolis</t>
  </si>
  <si>
    <t>choux raves</t>
  </si>
  <si>
    <t>courge</t>
  </si>
  <si>
    <t>ficïde glaciale</t>
  </si>
  <si>
    <t>melons</t>
  </si>
  <si>
    <t>pois</t>
  </si>
  <si>
    <t>poivrons</t>
  </si>
  <si>
    <t>potimarrons</t>
  </si>
  <si>
    <t>salades</t>
  </si>
  <si>
    <t>laitues</t>
  </si>
  <si>
    <t>topinambour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</si>
</sst>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GENERAL"/>
    <numFmt numFmtId="167" formatCode="#,##0.00\ [$€-1]"/>
    <numFmt numFmtId="168" formatCode="#,##0.00"/>
  </numFmts>
  <fonts count="11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5" xfId="0" applyFont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2" xfId="0" applyFont="1" applyBorder="1" applyAlignment="1">
      <alignment/>
    </xf>
    <xf numFmtId="164" fontId="0" fillId="0" borderId="5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4" fontId="0" fillId="0" borderId="5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12" xfId="0" applyFont="1" applyFill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5" fillId="0" borderId="12" xfId="0" applyFont="1" applyFill="1" applyBorder="1" applyAlignment="1">
      <alignment/>
    </xf>
    <xf numFmtId="164" fontId="5" fillId="0" borderId="0" xfId="0" applyFont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2" fillId="0" borderId="13" xfId="0" applyFont="1" applyBorder="1" applyAlignment="1">
      <alignment/>
    </xf>
    <xf numFmtId="164" fontId="0" fillId="0" borderId="13" xfId="0" applyBorder="1" applyAlignment="1">
      <alignment/>
    </xf>
    <xf numFmtId="164" fontId="4" fillId="0" borderId="1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7" fillId="0" borderId="1" xfId="0" applyFont="1" applyBorder="1" applyAlignment="1">
      <alignment/>
    </xf>
    <xf numFmtId="164" fontId="7" fillId="2" borderId="6" xfId="0" applyFont="1" applyFill="1" applyBorder="1" applyAlignment="1">
      <alignment/>
    </xf>
    <xf numFmtId="164" fontId="0" fillId="0" borderId="4" xfId="0" applyFont="1" applyBorder="1" applyAlignment="1">
      <alignment/>
    </xf>
    <xf numFmtId="164" fontId="7" fillId="2" borderId="2" xfId="0" applyFont="1" applyFill="1" applyBorder="1" applyAlignment="1">
      <alignment/>
    </xf>
    <xf numFmtId="164" fontId="0" fillId="0" borderId="1" xfId="0" applyBorder="1" applyAlignment="1">
      <alignment horizontal="center"/>
    </xf>
    <xf numFmtId="164" fontId="0" fillId="2" borderId="2" xfId="0" applyFill="1" applyBorder="1" applyAlignment="1">
      <alignment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2" fillId="0" borderId="5" xfId="0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0" fillId="0" borderId="2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14" xfId="0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8" xfId="0" applyBorder="1" applyAlignment="1">
      <alignment/>
    </xf>
    <xf numFmtId="164" fontId="0" fillId="0" borderId="19" xfId="0" applyFont="1" applyBorder="1" applyAlignment="1">
      <alignment horizontal="center"/>
    </xf>
    <xf numFmtId="164" fontId="0" fillId="2" borderId="18" xfId="0" applyFont="1" applyFill="1" applyBorder="1" applyAlignment="1">
      <alignment horizontal="center"/>
    </xf>
    <xf numFmtId="164" fontId="0" fillId="0" borderId="19" xfId="0" applyFont="1" applyBorder="1" applyAlignment="1">
      <alignment/>
    </xf>
    <xf numFmtId="164" fontId="7" fillId="0" borderId="6" xfId="0" applyFont="1" applyBorder="1" applyAlignment="1">
      <alignment/>
    </xf>
    <xf numFmtId="164" fontId="0" fillId="2" borderId="4" xfId="0" applyFont="1" applyFill="1" applyBorder="1" applyAlignment="1">
      <alignment/>
    </xf>
    <xf numFmtId="164" fontId="7" fillId="2" borderId="18" xfId="0" applyFont="1" applyFill="1" applyBorder="1" applyAlignment="1">
      <alignment/>
    </xf>
    <xf numFmtId="165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5" fontId="0" fillId="0" borderId="6" xfId="0" applyNumberFormat="1" applyBorder="1" applyAlignment="1">
      <alignment/>
    </xf>
    <xf numFmtId="164" fontId="0" fillId="2" borderId="4" xfId="0" applyFill="1" applyBorder="1" applyAlignment="1">
      <alignment horizontal="center"/>
    </xf>
    <xf numFmtId="165" fontId="0" fillId="2" borderId="18" xfId="0" applyNumberFormat="1" applyFill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2" borderId="2" xfId="0" applyNumberFormat="1" applyFill="1" applyBorder="1" applyAlignment="1">
      <alignment horizontal="right"/>
    </xf>
    <xf numFmtId="164" fontId="0" fillId="0" borderId="19" xfId="0" applyBorder="1" applyAlignment="1">
      <alignment horizontal="center"/>
    </xf>
    <xf numFmtId="165" fontId="0" fillId="0" borderId="1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4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2" fillId="0" borderId="18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" xfId="0" applyFont="1" applyFill="1" applyBorder="1" applyAlignment="1">
      <alignment wrapText="1"/>
    </xf>
    <xf numFmtId="168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" fillId="0" borderId="10" xfId="0" applyFont="1" applyFill="1" applyBorder="1" applyAlignment="1">
      <alignment wrapText="1"/>
    </xf>
    <xf numFmtId="168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 wrapText="1"/>
    </xf>
    <xf numFmtId="164" fontId="0" fillId="0" borderId="14" xfId="0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164" fontId="2" fillId="0" borderId="0" xfId="0" applyFont="1" applyFill="1" applyAlignment="1">
      <alignment/>
    </xf>
    <xf numFmtId="164" fontId="8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0" fillId="0" borderId="13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0" fillId="0" borderId="18" xfId="0" applyNumberForma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2" fillId="0" borderId="21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165" fontId="7" fillId="2" borderId="18" xfId="0" applyNumberFormat="1" applyFont="1" applyFill="1" applyBorder="1" applyAlignment="1">
      <alignment/>
    </xf>
    <xf numFmtId="165" fontId="7" fillId="2" borderId="2" xfId="0" applyNumberFormat="1" applyFont="1" applyFill="1" applyBorder="1" applyAlignment="1">
      <alignment/>
    </xf>
    <xf numFmtId="164" fontId="0" fillId="0" borderId="19" xfId="0" applyFont="1" applyFill="1" applyBorder="1" applyAlignment="1">
      <alignment/>
    </xf>
    <xf numFmtId="164" fontId="2" fillId="0" borderId="22" xfId="0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2" borderId="18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4" fontId="2" fillId="0" borderId="4" xfId="0" applyFont="1" applyFill="1" applyBorder="1" applyAlignment="1">
      <alignment/>
    </xf>
    <xf numFmtId="164" fontId="0" fillId="0" borderId="23" xfId="0" applyNumberForma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2" fillId="0" borderId="19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8" fillId="0" borderId="0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24" xfId="0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4" fontId="0" fillId="2" borderId="1" xfId="0" applyFont="1" applyFill="1" applyBorder="1" applyAlignment="1">
      <alignment horizontal="right"/>
    </xf>
    <xf numFmtId="165" fontId="7" fillId="2" borderId="6" xfId="0" applyNumberFormat="1" applyFont="1" applyFill="1" applyBorder="1" applyAlignment="1">
      <alignment horizontal="right"/>
    </xf>
    <xf numFmtId="164" fontId="0" fillId="0" borderId="4" xfId="0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164" fontId="0" fillId="0" borderId="5" xfId="0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 horizontal="right"/>
    </xf>
    <xf numFmtId="164" fontId="2" fillId="0" borderId="2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4" fontId="2" fillId="0" borderId="4" xfId="0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/>
    </xf>
    <xf numFmtId="164" fontId="2" fillId="0" borderId="5" xfId="0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4" fontId="0" fillId="0" borderId="0" xfId="0" applyFill="1" applyAlignment="1">
      <alignment horizontal="right"/>
    </xf>
    <xf numFmtId="165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2" borderId="4" xfId="0" applyFill="1" applyBorder="1" applyAlignment="1">
      <alignment horizontal="right"/>
    </xf>
    <xf numFmtId="164" fontId="0" fillId="0" borderId="1" xfId="0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right"/>
    </xf>
    <xf numFmtId="164" fontId="9" fillId="3" borderId="25" xfId="0" applyFont="1" applyFill="1" applyBorder="1" applyAlignment="1">
      <alignment/>
    </xf>
    <xf numFmtId="164" fontId="7" fillId="3" borderId="26" xfId="0" applyFont="1" applyFill="1" applyBorder="1" applyAlignment="1">
      <alignment/>
    </xf>
    <xf numFmtId="164" fontId="7" fillId="3" borderId="27" xfId="0" applyFont="1" applyFill="1" applyBorder="1" applyAlignment="1">
      <alignment horizontal="center"/>
    </xf>
    <xf numFmtId="164" fontId="7" fillId="3" borderId="28" xfId="0" applyFont="1" applyFill="1" applyBorder="1" applyAlignment="1">
      <alignment horizontal="center"/>
    </xf>
    <xf numFmtId="164" fontId="9" fillId="3" borderId="28" xfId="0" applyFont="1" applyFill="1" applyBorder="1" applyAlignment="1">
      <alignment/>
    </xf>
    <xf numFmtId="164" fontId="9" fillId="3" borderId="29" xfId="0" applyFont="1" applyFill="1" applyBorder="1" applyAlignment="1">
      <alignment/>
    </xf>
    <xf numFmtId="164" fontId="7" fillId="3" borderId="30" xfId="0" applyFont="1" applyFill="1" applyBorder="1" applyAlignment="1">
      <alignment/>
    </xf>
    <xf numFmtId="164" fontId="7" fillId="3" borderId="31" xfId="0" applyFont="1" applyFill="1" applyBorder="1" applyAlignment="1">
      <alignment/>
    </xf>
    <xf numFmtId="164" fontId="7" fillId="3" borderId="32" xfId="0" applyFont="1" applyFill="1" applyBorder="1" applyAlignment="1">
      <alignment horizontal="center"/>
    </xf>
    <xf numFmtId="164" fontId="7" fillId="3" borderId="33" xfId="0" applyFont="1" applyFill="1" applyBorder="1" applyAlignment="1">
      <alignment horizontal="center"/>
    </xf>
    <xf numFmtId="164" fontId="9" fillId="3" borderId="33" xfId="0" applyFont="1" applyFill="1" applyBorder="1" applyAlignment="1">
      <alignment/>
    </xf>
    <xf numFmtId="164" fontId="7" fillId="3" borderId="34" xfId="0" applyFont="1" applyFill="1" applyBorder="1" applyAlignment="1">
      <alignment/>
    </xf>
    <xf numFmtId="164" fontId="7" fillId="0" borderId="24" xfId="0" applyFont="1" applyFill="1" applyBorder="1" applyAlignment="1">
      <alignment/>
    </xf>
    <xf numFmtId="164" fontId="7" fillId="0" borderId="22" xfId="0" applyFont="1" applyFill="1" applyBorder="1" applyAlignment="1">
      <alignment/>
    </xf>
    <xf numFmtId="164" fontId="7" fillId="0" borderId="35" xfId="0" applyFont="1" applyFill="1" applyBorder="1" applyAlignment="1">
      <alignment horizontal="center"/>
    </xf>
    <xf numFmtId="164" fontId="7" fillId="0" borderId="36" xfId="0" applyFont="1" applyFill="1" applyBorder="1" applyAlignment="1">
      <alignment horizontal="center"/>
    </xf>
    <xf numFmtId="164" fontId="9" fillId="0" borderId="36" xfId="0" applyFont="1" applyFill="1" applyBorder="1" applyAlignment="1">
      <alignment horizontal="center"/>
    </xf>
    <xf numFmtId="164" fontId="7" fillId="0" borderId="37" xfId="0" applyFont="1" applyFill="1" applyBorder="1" applyAlignment="1">
      <alignment/>
    </xf>
    <xf numFmtId="164" fontId="7" fillId="3" borderId="24" xfId="0" applyFont="1" applyFill="1" applyBorder="1" applyAlignment="1">
      <alignment/>
    </xf>
    <xf numFmtId="164" fontId="7" fillId="3" borderId="22" xfId="0" applyFont="1" applyFill="1" applyBorder="1" applyAlignment="1">
      <alignment/>
    </xf>
    <xf numFmtId="164" fontId="7" fillId="3" borderId="35" xfId="0" applyFont="1" applyFill="1" applyBorder="1" applyAlignment="1">
      <alignment horizontal="center"/>
    </xf>
    <xf numFmtId="164" fontId="7" fillId="3" borderId="36" xfId="0" applyFont="1" applyFill="1" applyBorder="1" applyAlignment="1">
      <alignment horizontal="center"/>
    </xf>
    <xf numFmtId="164" fontId="7" fillId="3" borderId="5" xfId="0" applyFont="1" applyFill="1" applyBorder="1" applyAlignment="1">
      <alignment/>
    </xf>
    <xf numFmtId="164" fontId="7" fillId="0" borderId="3" xfId="0" applyFont="1" applyFill="1" applyBorder="1" applyAlignment="1">
      <alignment/>
    </xf>
    <xf numFmtId="164" fontId="7" fillId="0" borderId="4" xfId="0" applyFont="1" applyFill="1" applyBorder="1" applyAlignment="1">
      <alignment/>
    </xf>
    <xf numFmtId="164" fontId="7" fillId="0" borderId="6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0" borderId="5" xfId="0" applyFont="1" applyFill="1" applyBorder="1" applyAlignment="1">
      <alignment/>
    </xf>
    <xf numFmtId="164" fontId="7" fillId="3" borderId="3" xfId="0" applyFont="1" applyFill="1" applyBorder="1" applyAlignment="1">
      <alignment/>
    </xf>
    <xf numFmtId="164" fontId="7" fillId="3" borderId="4" xfId="0" applyFont="1" applyFill="1" applyBorder="1" applyAlignment="1">
      <alignment/>
    </xf>
    <xf numFmtId="164" fontId="7" fillId="3" borderId="6" xfId="0" applyNumberFormat="1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7" fillId="3" borderId="6" xfId="0" applyFont="1" applyFill="1" applyBorder="1" applyAlignment="1">
      <alignment horizontal="center"/>
    </xf>
    <xf numFmtId="164" fontId="9" fillId="0" borderId="30" xfId="0" applyFont="1" applyFill="1" applyBorder="1" applyAlignment="1">
      <alignment/>
    </xf>
    <xf numFmtId="164" fontId="7" fillId="0" borderId="31" xfId="0" applyFont="1" applyFill="1" applyBorder="1" applyAlignment="1">
      <alignment/>
    </xf>
    <xf numFmtId="164" fontId="7" fillId="0" borderId="32" xfId="0" applyFont="1" applyFill="1" applyBorder="1" applyAlignment="1">
      <alignment horizontal="center"/>
    </xf>
    <xf numFmtId="164" fontId="7" fillId="0" borderId="33" xfId="0" applyFont="1" applyFill="1" applyBorder="1" applyAlignment="1">
      <alignment horizontal="center"/>
    </xf>
    <xf numFmtId="164" fontId="9" fillId="0" borderId="33" xfId="0" applyFont="1" applyFill="1" applyBorder="1" applyAlignment="1">
      <alignment/>
    </xf>
    <xf numFmtId="164" fontId="9" fillId="0" borderId="34" xfId="0" applyFont="1" applyFill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serelleco.info/article.php?id_article=869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serelleco.info/article.php?id_article=869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serelleco.info/article.php?id_article=869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serelleco.info/article.php?id_article=869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serelleco.info/article.php?id_article=869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serelleco.info/article.php?id_article=869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serelleco.info/article.php?id_article=86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G2" sqref="G2"/>
    </sheetView>
  </sheetViews>
  <sheetFormatPr defaultColWidth="11.421875" defaultRowHeight="12.75"/>
  <cols>
    <col min="2" max="2" width="6.140625" style="0" customWidth="1"/>
    <col min="3" max="3" width="6.421875" style="0" customWidth="1"/>
    <col min="4" max="4" width="4.7109375" style="0" customWidth="1"/>
    <col min="5" max="5" width="7.421875" style="0" customWidth="1"/>
    <col min="6" max="6" width="3.8515625" style="0" customWidth="1"/>
    <col min="7" max="7" width="7.8515625" style="0" customWidth="1"/>
    <col min="8" max="8" width="4.28125" style="0" customWidth="1"/>
    <col min="9" max="9" width="7.8515625" style="0" customWidth="1"/>
    <col min="10" max="10" width="4.00390625" style="0" customWidth="1"/>
    <col min="11" max="11" width="7.421875" style="0" customWidth="1"/>
    <col min="12" max="12" width="4.00390625" style="0" customWidth="1"/>
    <col min="13" max="13" width="7.421875" style="0" customWidth="1"/>
    <col min="14" max="14" width="4.140625" style="0" customWidth="1"/>
    <col min="15" max="15" width="7.57421875" style="0" customWidth="1"/>
    <col min="16" max="16" width="4.28125" style="0" customWidth="1"/>
    <col min="17" max="17" width="7.57421875" style="0" customWidth="1"/>
    <col min="18" max="18" width="4.140625" style="0" customWidth="1"/>
    <col min="19" max="19" width="7.57421875" style="0" customWidth="1"/>
    <col min="21" max="21" width="10.00390625" style="0" customWidth="1"/>
    <col min="22" max="22" width="7.140625" style="0" customWidth="1"/>
  </cols>
  <sheetData>
    <row r="1" spans="1:2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8.25">
      <c r="A2" s="2" t="s">
        <v>1</v>
      </c>
      <c r="B2" s="3">
        <v>20</v>
      </c>
      <c r="C2" s="4"/>
      <c r="D2" s="4"/>
      <c r="E2" s="4"/>
      <c r="F2" s="4"/>
      <c r="G2" s="5" t="s">
        <v>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8.25">
      <c r="A3" s="2" t="s">
        <v>3</v>
      </c>
      <c r="B3" s="6">
        <v>30</v>
      </c>
      <c r="C3" s="7"/>
      <c r="D3" s="8" t="s">
        <v>4</v>
      </c>
      <c r="E3" s="8"/>
      <c r="F3" s="8"/>
      <c r="G3" s="8"/>
      <c r="H3" s="8" t="s">
        <v>5</v>
      </c>
      <c r="I3" s="8"/>
      <c r="J3" s="8"/>
      <c r="K3" s="8"/>
      <c r="L3" s="8" t="s">
        <v>6</v>
      </c>
      <c r="M3" s="8"/>
      <c r="N3" s="8"/>
      <c r="O3" s="8"/>
      <c r="P3" s="8" t="s">
        <v>7</v>
      </c>
      <c r="Q3" s="8"/>
      <c r="R3" s="8"/>
      <c r="S3" s="8"/>
      <c r="T3" s="9" t="s">
        <v>8</v>
      </c>
    </row>
    <row r="4" spans="1:20" ht="12.75">
      <c r="A4" s="10" t="s">
        <v>9</v>
      </c>
      <c r="B4" s="11"/>
      <c r="C4" s="7"/>
      <c r="D4" s="12" t="s">
        <v>10</v>
      </c>
      <c r="E4" s="12"/>
      <c r="F4" s="13" t="s">
        <v>11</v>
      </c>
      <c r="G4" s="13"/>
      <c r="H4" s="12" t="s">
        <v>12</v>
      </c>
      <c r="I4" s="12"/>
      <c r="J4" s="13" t="s">
        <v>11</v>
      </c>
      <c r="K4" s="13"/>
      <c r="L4" s="12" t="s">
        <v>12</v>
      </c>
      <c r="M4" s="12"/>
      <c r="N4" s="13" t="s">
        <v>11</v>
      </c>
      <c r="O4" s="13"/>
      <c r="P4" s="12" t="s">
        <v>12</v>
      </c>
      <c r="Q4" s="12"/>
      <c r="R4" s="13" t="s">
        <v>11</v>
      </c>
      <c r="S4" s="13"/>
      <c r="T4" s="14"/>
    </row>
    <row r="5" spans="1:22" ht="12.75">
      <c r="A5" s="10" t="s">
        <v>13</v>
      </c>
      <c r="B5" s="10" t="s">
        <v>14</v>
      </c>
      <c r="C5" s="15" t="s">
        <v>15</v>
      </c>
      <c r="D5" s="16" t="s">
        <v>16</v>
      </c>
      <c r="E5" s="11" t="s">
        <v>17</v>
      </c>
      <c r="F5" s="17" t="s">
        <v>16</v>
      </c>
      <c r="G5" s="18" t="s">
        <v>17</v>
      </c>
      <c r="H5" s="16" t="s">
        <v>16</v>
      </c>
      <c r="I5" s="11" t="s">
        <v>17</v>
      </c>
      <c r="J5" s="17" t="s">
        <v>16</v>
      </c>
      <c r="K5" s="18" t="s">
        <v>17</v>
      </c>
      <c r="L5" s="16" t="s">
        <v>16</v>
      </c>
      <c r="M5" s="11" t="s">
        <v>17</v>
      </c>
      <c r="N5" s="17" t="s">
        <v>16</v>
      </c>
      <c r="O5" s="18" t="s">
        <v>17</v>
      </c>
      <c r="P5" s="16" t="s">
        <v>16</v>
      </c>
      <c r="Q5" s="11" t="s">
        <v>17</v>
      </c>
      <c r="R5" s="17" t="s">
        <v>16</v>
      </c>
      <c r="S5" s="18" t="s">
        <v>17</v>
      </c>
      <c r="T5" s="14"/>
      <c r="U5" s="10" t="s">
        <v>13</v>
      </c>
      <c r="V5" s="10" t="s">
        <v>14</v>
      </c>
    </row>
    <row r="6" spans="1:22" ht="12.75">
      <c r="A6" s="19" t="s">
        <v>18</v>
      </c>
      <c r="B6" s="11" t="s">
        <v>19</v>
      </c>
      <c r="C6" s="20">
        <v>1.2</v>
      </c>
      <c r="D6" s="21">
        <v>2</v>
      </c>
      <c r="E6" s="22">
        <f>SUM(C6*D6)</f>
        <v>2.4</v>
      </c>
      <c r="F6" s="23">
        <v>1</v>
      </c>
      <c r="G6" s="24">
        <f aca="true" t="shared" si="0" ref="G6:G14">SUM(C6*F6)</f>
        <v>1.2</v>
      </c>
      <c r="H6" s="21">
        <v>1</v>
      </c>
      <c r="I6" s="22">
        <f>SUM(C6*H6)</f>
        <v>1.2</v>
      </c>
      <c r="J6" s="23">
        <v>1</v>
      </c>
      <c r="K6" s="24">
        <f aca="true" t="shared" si="1" ref="K6:K14">SUM(J6*C6)</f>
        <v>1.2</v>
      </c>
      <c r="L6" s="21">
        <v>1</v>
      </c>
      <c r="M6" s="22">
        <f>SUM(C6*L6)</f>
        <v>1.2</v>
      </c>
      <c r="N6" s="23">
        <v>1</v>
      </c>
      <c r="O6" s="24">
        <f aca="true" t="shared" si="2" ref="O6:O14">SUM(N6*C6)</f>
        <v>1.2</v>
      </c>
      <c r="P6" s="25">
        <v>1</v>
      </c>
      <c r="Q6" s="26">
        <f>SUM(C6*P6)</f>
        <v>1.2</v>
      </c>
      <c r="R6" s="23">
        <v>1</v>
      </c>
      <c r="S6" s="27">
        <f aca="true" t="shared" si="3" ref="S6:S14">SUM(R6*C6)</f>
        <v>1.2</v>
      </c>
      <c r="T6" s="28">
        <f>SUM(F6,J6,N6,R6)*B$3+SUM(D6+H6+L6+P6)*B$2</f>
        <v>220</v>
      </c>
      <c r="U6" s="19" t="s">
        <v>18</v>
      </c>
      <c r="V6" s="11" t="s">
        <v>19</v>
      </c>
    </row>
    <row r="7" spans="1:22" ht="12.75">
      <c r="A7" s="11" t="s">
        <v>20</v>
      </c>
      <c r="B7" s="11" t="s">
        <v>21</v>
      </c>
      <c r="C7" s="20">
        <v>1.2</v>
      </c>
      <c r="D7" s="21">
        <v>1</v>
      </c>
      <c r="E7" s="22">
        <f aca="true" t="shared" si="4" ref="E7:E17">SUM(C7*D7)</f>
        <v>1.2</v>
      </c>
      <c r="F7" s="23">
        <v>1</v>
      </c>
      <c r="G7" s="24">
        <f t="shared" si="0"/>
        <v>1.2</v>
      </c>
      <c r="H7" s="21">
        <v>1</v>
      </c>
      <c r="I7" s="22">
        <f aca="true" t="shared" si="5" ref="I7:I17">SUM(C7*H7)</f>
        <v>1.2</v>
      </c>
      <c r="J7" s="23">
        <v>1</v>
      </c>
      <c r="K7" s="24">
        <f t="shared" si="1"/>
        <v>1.2</v>
      </c>
      <c r="L7" s="21">
        <v>1</v>
      </c>
      <c r="M7" s="22">
        <f aca="true" t="shared" si="6" ref="M7:M17">SUM(C7*L7)</f>
        <v>1.2</v>
      </c>
      <c r="N7" s="23">
        <v>1</v>
      </c>
      <c r="O7" s="24">
        <f t="shared" si="2"/>
        <v>1.2</v>
      </c>
      <c r="P7" s="21">
        <v>1</v>
      </c>
      <c r="Q7" s="22">
        <f aca="true" t="shared" si="7" ref="Q7:Q17">SUM(C7*P7)</f>
        <v>1.2</v>
      </c>
      <c r="R7" s="23">
        <v>1</v>
      </c>
      <c r="S7" s="24">
        <f t="shared" si="3"/>
        <v>1.2</v>
      </c>
      <c r="T7" s="28">
        <f aca="true" t="shared" si="8" ref="T7:T16">SUM(F7,J7,N7,R7)*B$3+SUM(D7+H7+L7+P7)*B$2</f>
        <v>200</v>
      </c>
      <c r="U7" s="11" t="s">
        <v>22</v>
      </c>
      <c r="V7" s="11" t="s">
        <v>21</v>
      </c>
    </row>
    <row r="8" spans="1:22" ht="12.75">
      <c r="A8" s="11" t="s">
        <v>23</v>
      </c>
      <c r="B8" s="11" t="s">
        <v>19</v>
      </c>
      <c r="C8" s="20">
        <v>1.2</v>
      </c>
      <c r="D8" s="21">
        <v>1</v>
      </c>
      <c r="E8" s="22">
        <f t="shared" si="4"/>
        <v>1.2</v>
      </c>
      <c r="F8" s="23">
        <v>1</v>
      </c>
      <c r="G8" s="24">
        <f t="shared" si="0"/>
        <v>1.2</v>
      </c>
      <c r="H8" s="21">
        <v>1</v>
      </c>
      <c r="I8" s="22">
        <f t="shared" si="5"/>
        <v>1.2</v>
      </c>
      <c r="J8" s="23">
        <v>1</v>
      </c>
      <c r="K8" s="24">
        <f t="shared" si="1"/>
        <v>1.2</v>
      </c>
      <c r="L8" s="21">
        <v>1</v>
      </c>
      <c r="M8" s="22">
        <f t="shared" si="6"/>
        <v>1.2</v>
      </c>
      <c r="N8" s="23">
        <v>1</v>
      </c>
      <c r="O8" s="24">
        <f t="shared" si="2"/>
        <v>1.2</v>
      </c>
      <c r="P8" s="21">
        <v>1</v>
      </c>
      <c r="Q8" s="22">
        <f t="shared" si="7"/>
        <v>1.2</v>
      </c>
      <c r="R8" s="23">
        <v>1</v>
      </c>
      <c r="S8" s="24">
        <f t="shared" si="3"/>
        <v>1.2</v>
      </c>
      <c r="T8" s="28">
        <f t="shared" si="8"/>
        <v>200</v>
      </c>
      <c r="U8" s="11" t="s">
        <v>23</v>
      </c>
      <c r="V8" s="11" t="s">
        <v>19</v>
      </c>
    </row>
    <row r="9" spans="1:22" ht="12.75">
      <c r="A9" s="11" t="s">
        <v>24</v>
      </c>
      <c r="B9" s="11" t="s">
        <v>25</v>
      </c>
      <c r="C9" s="20">
        <v>4</v>
      </c>
      <c r="D9" s="21"/>
      <c r="E9" s="22">
        <f t="shared" si="4"/>
        <v>0</v>
      </c>
      <c r="F9" s="23">
        <v>1</v>
      </c>
      <c r="G9" s="24">
        <f t="shared" si="0"/>
        <v>4</v>
      </c>
      <c r="H9" s="21">
        <v>2</v>
      </c>
      <c r="I9" s="22">
        <f t="shared" si="5"/>
        <v>8</v>
      </c>
      <c r="J9" s="23"/>
      <c r="K9" s="24">
        <f t="shared" si="1"/>
        <v>0</v>
      </c>
      <c r="L9" s="21"/>
      <c r="M9" s="22">
        <f t="shared" si="6"/>
        <v>0</v>
      </c>
      <c r="N9" s="23">
        <v>2</v>
      </c>
      <c r="O9" s="24">
        <f t="shared" si="2"/>
        <v>8</v>
      </c>
      <c r="P9" s="21">
        <v>2</v>
      </c>
      <c r="Q9" s="22">
        <f t="shared" si="7"/>
        <v>8</v>
      </c>
      <c r="R9" s="23"/>
      <c r="S9" s="24">
        <f t="shared" si="3"/>
        <v>0</v>
      </c>
      <c r="T9" s="28">
        <f t="shared" si="8"/>
        <v>170</v>
      </c>
      <c r="U9" s="11" t="s">
        <v>24</v>
      </c>
      <c r="V9" s="11" t="s">
        <v>25</v>
      </c>
    </row>
    <row r="10" spans="1:22" ht="12.75">
      <c r="A10" s="11" t="s">
        <v>26</v>
      </c>
      <c r="B10" s="11" t="s">
        <v>25</v>
      </c>
      <c r="C10" s="20">
        <v>5.5</v>
      </c>
      <c r="D10" s="21">
        <v>1</v>
      </c>
      <c r="E10" s="22">
        <f>SUM(C10*D10)</f>
        <v>5.5</v>
      </c>
      <c r="F10" s="23"/>
      <c r="G10" s="24">
        <f>SUM(C10*F10)</f>
        <v>0</v>
      </c>
      <c r="H10" s="21"/>
      <c r="I10" s="22">
        <f>SUM(C10*H10)</f>
        <v>0</v>
      </c>
      <c r="J10" s="23">
        <v>2</v>
      </c>
      <c r="K10" s="24">
        <f>SUM(J10*C10)</f>
        <v>11</v>
      </c>
      <c r="L10" s="21">
        <v>2</v>
      </c>
      <c r="M10" s="22">
        <f>SUM(C10*L10)</f>
        <v>11</v>
      </c>
      <c r="N10" s="23"/>
      <c r="O10" s="24">
        <f>SUM(N10*C10)</f>
        <v>0</v>
      </c>
      <c r="P10" s="21"/>
      <c r="Q10" s="22">
        <f>SUM(C10*P10)</f>
        <v>0</v>
      </c>
      <c r="R10" s="23">
        <v>2</v>
      </c>
      <c r="S10" s="24">
        <f>SUM(R10*C10)</f>
        <v>11</v>
      </c>
      <c r="T10" s="28">
        <f t="shared" si="8"/>
        <v>180</v>
      </c>
      <c r="U10" s="11" t="s">
        <v>26</v>
      </c>
      <c r="V10" s="11" t="s">
        <v>25</v>
      </c>
    </row>
    <row r="11" spans="1:22" ht="12.75">
      <c r="A11" s="11" t="s">
        <v>27</v>
      </c>
      <c r="B11" s="11" t="s">
        <v>28</v>
      </c>
      <c r="C11" s="20">
        <v>1</v>
      </c>
      <c r="D11" s="21">
        <v>1</v>
      </c>
      <c r="E11" s="22">
        <f t="shared" si="4"/>
        <v>1</v>
      </c>
      <c r="F11" s="23"/>
      <c r="G11" s="24">
        <f t="shared" si="0"/>
        <v>0</v>
      </c>
      <c r="H11" s="21"/>
      <c r="I11" s="22">
        <f t="shared" si="5"/>
        <v>0</v>
      </c>
      <c r="J11" s="23">
        <v>1</v>
      </c>
      <c r="K11" s="24">
        <f t="shared" si="1"/>
        <v>1</v>
      </c>
      <c r="L11" s="21">
        <v>1</v>
      </c>
      <c r="M11" s="22">
        <f t="shared" si="6"/>
        <v>1</v>
      </c>
      <c r="N11" s="23"/>
      <c r="O11" s="24">
        <f t="shared" si="2"/>
        <v>0</v>
      </c>
      <c r="P11" s="21"/>
      <c r="Q11" s="22">
        <f t="shared" si="7"/>
        <v>0</v>
      </c>
      <c r="R11" s="23">
        <v>1</v>
      </c>
      <c r="S11" s="24">
        <f t="shared" si="3"/>
        <v>1</v>
      </c>
      <c r="T11" s="28">
        <f t="shared" si="8"/>
        <v>100</v>
      </c>
      <c r="U11" s="11" t="s">
        <v>27</v>
      </c>
      <c r="V11" s="11" t="s">
        <v>28</v>
      </c>
    </row>
    <row r="12" spans="1:22" ht="12.75">
      <c r="A12" s="11" t="s">
        <v>29</v>
      </c>
      <c r="B12" s="11" t="s">
        <v>28</v>
      </c>
      <c r="C12" s="20">
        <v>1</v>
      </c>
      <c r="D12" s="21"/>
      <c r="E12" s="22">
        <f t="shared" si="4"/>
        <v>0</v>
      </c>
      <c r="F12" s="23">
        <v>1</v>
      </c>
      <c r="G12" s="24">
        <f t="shared" si="0"/>
        <v>1</v>
      </c>
      <c r="H12" s="21">
        <v>1</v>
      </c>
      <c r="I12" s="22">
        <f t="shared" si="5"/>
        <v>1</v>
      </c>
      <c r="J12" s="23"/>
      <c r="K12" s="24">
        <f t="shared" si="1"/>
        <v>0</v>
      </c>
      <c r="L12" s="21"/>
      <c r="M12" s="22">
        <f t="shared" si="6"/>
        <v>0</v>
      </c>
      <c r="N12" s="23">
        <v>1</v>
      </c>
      <c r="O12" s="24">
        <f t="shared" si="2"/>
        <v>1</v>
      </c>
      <c r="P12" s="21">
        <v>1</v>
      </c>
      <c r="Q12" s="22">
        <f t="shared" si="7"/>
        <v>1</v>
      </c>
      <c r="R12" s="23"/>
      <c r="S12" s="24">
        <f t="shared" si="3"/>
        <v>0</v>
      </c>
      <c r="T12" s="28">
        <f t="shared" si="8"/>
        <v>100</v>
      </c>
      <c r="U12" s="11" t="s">
        <v>29</v>
      </c>
      <c r="V12" s="11" t="s">
        <v>28</v>
      </c>
    </row>
    <row r="13" spans="1:22" ht="12.75">
      <c r="A13" s="11" t="s">
        <v>30</v>
      </c>
      <c r="B13" s="11" t="s">
        <v>25</v>
      </c>
      <c r="C13" s="20">
        <v>14</v>
      </c>
      <c r="D13" s="21"/>
      <c r="E13" s="22">
        <f t="shared" si="4"/>
        <v>0</v>
      </c>
      <c r="F13" s="23">
        <v>0.3</v>
      </c>
      <c r="G13" s="24">
        <f t="shared" si="0"/>
        <v>4.2</v>
      </c>
      <c r="H13" s="21">
        <v>0.3</v>
      </c>
      <c r="I13" s="22">
        <f t="shared" si="5"/>
        <v>4.2</v>
      </c>
      <c r="J13" s="23"/>
      <c r="K13" s="24">
        <f t="shared" si="1"/>
        <v>0</v>
      </c>
      <c r="L13" s="21"/>
      <c r="M13" s="22">
        <f t="shared" si="6"/>
        <v>0</v>
      </c>
      <c r="N13" s="23"/>
      <c r="O13" s="24">
        <f t="shared" si="2"/>
        <v>0</v>
      </c>
      <c r="P13" s="21"/>
      <c r="Q13" s="22">
        <f t="shared" si="7"/>
        <v>0</v>
      </c>
      <c r="R13" s="23"/>
      <c r="S13" s="24">
        <f t="shared" si="3"/>
        <v>0</v>
      </c>
      <c r="T13" s="28">
        <f t="shared" si="8"/>
        <v>15</v>
      </c>
      <c r="U13" s="11" t="s">
        <v>30</v>
      </c>
      <c r="V13" s="11" t="s">
        <v>25</v>
      </c>
    </row>
    <row r="14" spans="1:22" ht="12.75">
      <c r="A14" s="11" t="s">
        <v>31</v>
      </c>
      <c r="B14" s="11" t="s">
        <v>19</v>
      </c>
      <c r="C14" s="20">
        <v>3</v>
      </c>
      <c r="D14" s="21"/>
      <c r="E14" s="22">
        <f t="shared" si="4"/>
        <v>0</v>
      </c>
      <c r="F14" s="23"/>
      <c r="G14" s="24">
        <f t="shared" si="0"/>
        <v>0</v>
      </c>
      <c r="H14" s="21">
        <v>1</v>
      </c>
      <c r="I14" s="22">
        <f t="shared" si="5"/>
        <v>3</v>
      </c>
      <c r="J14" s="23">
        <v>1</v>
      </c>
      <c r="K14" s="24">
        <f t="shared" si="1"/>
        <v>3</v>
      </c>
      <c r="L14" s="21"/>
      <c r="M14" s="22">
        <f t="shared" si="6"/>
        <v>0</v>
      </c>
      <c r="N14" s="23">
        <v>1</v>
      </c>
      <c r="O14" s="24">
        <f t="shared" si="2"/>
        <v>3</v>
      </c>
      <c r="P14" s="21">
        <v>1</v>
      </c>
      <c r="Q14" s="22">
        <f t="shared" si="7"/>
        <v>3</v>
      </c>
      <c r="R14" s="23"/>
      <c r="S14" s="24">
        <f t="shared" si="3"/>
        <v>0</v>
      </c>
      <c r="T14" s="28">
        <f t="shared" si="8"/>
        <v>100</v>
      </c>
      <c r="U14" s="11" t="s">
        <v>31</v>
      </c>
      <c r="V14" s="11" t="s">
        <v>19</v>
      </c>
    </row>
    <row r="15" spans="1:22" ht="12.75">
      <c r="A15" s="29" t="s">
        <v>32</v>
      </c>
      <c r="B15" s="11" t="s">
        <v>19</v>
      </c>
      <c r="C15" s="30">
        <v>1</v>
      </c>
      <c r="D15" s="31"/>
      <c r="E15" s="22">
        <f t="shared" si="4"/>
        <v>0</v>
      </c>
      <c r="F15" s="32"/>
      <c r="G15" s="24">
        <f>SUM(C15*F15)</f>
        <v>0</v>
      </c>
      <c r="H15" s="31"/>
      <c r="I15" s="22">
        <f t="shared" si="5"/>
        <v>0</v>
      </c>
      <c r="J15" s="32"/>
      <c r="K15" s="24">
        <f>SUM(J15*C15)</f>
        <v>0</v>
      </c>
      <c r="L15" s="31"/>
      <c r="M15" s="22">
        <f t="shared" si="6"/>
        <v>0</v>
      </c>
      <c r="N15" s="32"/>
      <c r="O15" s="24">
        <f>SUM(N15*C15)</f>
        <v>0</v>
      </c>
      <c r="P15" s="31">
        <v>1</v>
      </c>
      <c r="Q15" s="22">
        <f t="shared" si="7"/>
        <v>1</v>
      </c>
      <c r="R15" s="32">
        <v>1</v>
      </c>
      <c r="S15" s="24">
        <f>SUM(R15*C15)</f>
        <v>1</v>
      </c>
      <c r="T15" s="28">
        <f t="shared" si="8"/>
        <v>50</v>
      </c>
      <c r="U15" s="29" t="s">
        <v>32</v>
      </c>
      <c r="V15" s="11" t="s">
        <v>19</v>
      </c>
    </row>
    <row r="16" spans="1:22" ht="12.75">
      <c r="A16" s="29" t="s">
        <v>33</v>
      </c>
      <c r="B16" s="11" t="s">
        <v>28</v>
      </c>
      <c r="C16" s="30">
        <v>1</v>
      </c>
      <c r="D16" s="31">
        <v>1</v>
      </c>
      <c r="E16" s="22">
        <f t="shared" si="4"/>
        <v>1</v>
      </c>
      <c r="F16" s="32"/>
      <c r="G16" s="24">
        <f>SUM(C16*F16)</f>
        <v>0</v>
      </c>
      <c r="H16" s="31"/>
      <c r="I16" s="22">
        <f t="shared" si="5"/>
        <v>0</v>
      </c>
      <c r="J16" s="32">
        <v>1</v>
      </c>
      <c r="K16" s="24">
        <f>SUM(J16*C16)</f>
        <v>1</v>
      </c>
      <c r="L16" s="31">
        <v>1</v>
      </c>
      <c r="M16" s="22">
        <f t="shared" si="6"/>
        <v>1</v>
      </c>
      <c r="N16" s="32"/>
      <c r="O16" s="24">
        <f>SUM(N16*C16)</f>
        <v>0</v>
      </c>
      <c r="P16" s="31"/>
      <c r="Q16" s="22">
        <f t="shared" si="7"/>
        <v>0</v>
      </c>
      <c r="R16" s="32">
        <v>1</v>
      </c>
      <c r="S16" s="24">
        <f>SUM(R16*C16)</f>
        <v>1</v>
      </c>
      <c r="T16" s="28">
        <f t="shared" si="8"/>
        <v>100</v>
      </c>
      <c r="U16" s="11" t="s">
        <v>33</v>
      </c>
      <c r="V16" s="11" t="s">
        <v>28</v>
      </c>
    </row>
    <row r="17" spans="1:20" ht="12.75">
      <c r="A17" s="11"/>
      <c r="B17" s="11"/>
      <c r="C17" s="20"/>
      <c r="D17" s="21"/>
      <c r="E17" s="22">
        <f t="shared" si="4"/>
        <v>0</v>
      </c>
      <c r="F17" s="23"/>
      <c r="G17" s="24">
        <f>SUM(C17*F17)</f>
        <v>0</v>
      </c>
      <c r="H17" s="21"/>
      <c r="I17" s="22">
        <f t="shared" si="5"/>
        <v>0</v>
      </c>
      <c r="J17" s="23"/>
      <c r="K17" s="24">
        <f>SUM(J17*C17)</f>
        <v>0</v>
      </c>
      <c r="L17" s="21"/>
      <c r="M17" s="22">
        <f t="shared" si="6"/>
        <v>0</v>
      </c>
      <c r="N17" s="23"/>
      <c r="O17" s="24">
        <f>SUM(N17*C17)</f>
        <v>0</v>
      </c>
      <c r="P17" s="21"/>
      <c r="Q17" s="22">
        <f t="shared" si="7"/>
        <v>0</v>
      </c>
      <c r="R17" s="23"/>
      <c r="S17" s="24">
        <f>SUM(R17*C17)</f>
        <v>0</v>
      </c>
      <c r="T17" s="33"/>
    </row>
    <row r="18" spans="1:19" ht="24.75">
      <c r="A18" s="2" t="s">
        <v>34</v>
      </c>
      <c r="B18" s="10"/>
      <c r="C18" s="34"/>
      <c r="D18" s="35"/>
      <c r="E18" s="36">
        <f aca="true" t="shared" si="9" ref="E18:S18">SUM(E6:E16)</f>
        <v>12.3</v>
      </c>
      <c r="F18" s="37"/>
      <c r="G18" s="38">
        <f>SUM(G6:G16)</f>
        <v>12.8</v>
      </c>
      <c r="H18" s="39"/>
      <c r="I18" s="36">
        <f t="shared" si="9"/>
        <v>19.8</v>
      </c>
      <c r="J18" s="37"/>
      <c r="K18" s="38">
        <f t="shared" si="9"/>
        <v>19.599999999999998</v>
      </c>
      <c r="L18" s="39"/>
      <c r="M18" s="36">
        <f t="shared" si="9"/>
        <v>16.6</v>
      </c>
      <c r="N18" s="37"/>
      <c r="O18" s="38">
        <f t="shared" si="9"/>
        <v>15.6</v>
      </c>
      <c r="P18" s="39"/>
      <c r="Q18" s="36">
        <f t="shared" si="9"/>
        <v>16.6</v>
      </c>
      <c r="R18" s="37"/>
      <c r="S18" s="38">
        <f t="shared" si="9"/>
        <v>17.599999999999998</v>
      </c>
    </row>
    <row r="19" spans="1:9" ht="12.75">
      <c r="A19" s="40" t="s">
        <v>35</v>
      </c>
      <c r="C19" s="41">
        <f>SUM(E18,I18,M18,Q18)</f>
        <v>65.30000000000001</v>
      </c>
      <c r="E19" t="s">
        <v>36</v>
      </c>
      <c r="G19" s="41">
        <f>C19</f>
        <v>65.30000000000001</v>
      </c>
      <c r="I19" t="s">
        <v>37</v>
      </c>
    </row>
    <row r="20" spans="1:7" ht="12.75">
      <c r="A20" s="40" t="s">
        <v>38</v>
      </c>
      <c r="C20" s="41">
        <f>SUM(G18,K18,O18,S18)</f>
        <v>65.6</v>
      </c>
      <c r="E20" t="s">
        <v>36</v>
      </c>
      <c r="G20" s="41">
        <f>C20</f>
        <v>65.6</v>
      </c>
    </row>
    <row r="21" spans="1:18" ht="12.75">
      <c r="A21" s="40" t="s">
        <v>39</v>
      </c>
      <c r="D21" s="42">
        <f>SUM(D9+D10+D13+D14+D15)</f>
        <v>1</v>
      </c>
      <c r="F21" s="42">
        <f aca="true" t="shared" si="10" ref="F21:R21">SUM(F9+F10+F13+F14+F15)</f>
        <v>1.3</v>
      </c>
      <c r="H21" s="42">
        <f t="shared" si="10"/>
        <v>3.3</v>
      </c>
      <c r="J21" s="42">
        <f t="shared" si="10"/>
        <v>3</v>
      </c>
      <c r="L21" s="42">
        <f t="shared" si="10"/>
        <v>2</v>
      </c>
      <c r="N21" s="42">
        <f t="shared" si="10"/>
        <v>3</v>
      </c>
      <c r="P21" s="42">
        <f t="shared" si="10"/>
        <v>4</v>
      </c>
      <c r="R21" s="42">
        <f t="shared" si="10"/>
        <v>3</v>
      </c>
    </row>
    <row r="22" s="44" customFormat="1" ht="12.75">
      <c r="A22" s="43" t="s">
        <v>40</v>
      </c>
    </row>
    <row r="23" s="46" customFormat="1" ht="12.75">
      <c r="A23" s="45" t="s">
        <v>41</v>
      </c>
    </row>
    <row r="24" s="46" customFormat="1" ht="12.75">
      <c r="A24" s="45" t="s">
        <v>42</v>
      </c>
    </row>
    <row r="25" s="46" customFormat="1" ht="12.75">
      <c r="A25" s="47" t="s">
        <v>43</v>
      </c>
    </row>
    <row r="26" s="46" customFormat="1" ht="12.75">
      <c r="A26" s="45"/>
    </row>
    <row r="27" s="46" customFormat="1" ht="12.75">
      <c r="A27" s="45" t="s">
        <v>44</v>
      </c>
    </row>
    <row r="28" ht="12.75">
      <c r="A28" s="48"/>
    </row>
    <row r="29" spans="1:20" ht="12.75">
      <c r="A29" s="33" t="s">
        <v>45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51">
      <c r="A30" s="2" t="s">
        <v>46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38.25">
      <c r="A31" s="2" t="s">
        <v>47</v>
      </c>
      <c r="B31" s="6"/>
      <c r="C31" s="7"/>
      <c r="D31" s="8" t="s">
        <v>4</v>
      </c>
      <c r="E31" s="8"/>
      <c r="F31" s="8"/>
      <c r="G31" s="8"/>
      <c r="H31" s="8" t="s">
        <v>5</v>
      </c>
      <c r="I31" s="8"/>
      <c r="J31" s="8"/>
      <c r="K31" s="8"/>
      <c r="L31" s="8" t="s">
        <v>6</v>
      </c>
      <c r="M31" s="8"/>
      <c r="N31" s="8"/>
      <c r="O31" s="8"/>
      <c r="P31" s="8" t="s">
        <v>7</v>
      </c>
      <c r="Q31" s="8"/>
      <c r="R31" s="8"/>
      <c r="S31" s="8"/>
      <c r="T31" s="9" t="s">
        <v>8</v>
      </c>
    </row>
    <row r="32" spans="1:20" ht="12.75">
      <c r="A32" s="10" t="s">
        <v>9</v>
      </c>
      <c r="B32" s="11"/>
      <c r="C32" s="7"/>
      <c r="D32" s="12" t="s">
        <v>10</v>
      </c>
      <c r="E32" s="12"/>
      <c r="F32" s="13" t="s">
        <v>11</v>
      </c>
      <c r="G32" s="13"/>
      <c r="H32" s="12" t="s">
        <v>12</v>
      </c>
      <c r="I32" s="12"/>
      <c r="J32" s="13" t="s">
        <v>11</v>
      </c>
      <c r="K32" s="13"/>
      <c r="L32" s="12" t="s">
        <v>12</v>
      </c>
      <c r="M32" s="12"/>
      <c r="N32" s="13" t="s">
        <v>11</v>
      </c>
      <c r="O32" s="13"/>
      <c r="P32" s="12" t="s">
        <v>12</v>
      </c>
      <c r="Q32" s="12"/>
      <c r="R32" s="13" t="s">
        <v>11</v>
      </c>
      <c r="S32" s="13"/>
      <c r="T32" s="14"/>
    </row>
    <row r="33" spans="1:22" ht="12.75">
      <c r="A33" s="10" t="s">
        <v>13</v>
      </c>
      <c r="B33" s="10" t="s">
        <v>14</v>
      </c>
      <c r="C33" s="15" t="s">
        <v>15</v>
      </c>
      <c r="D33" s="16" t="s">
        <v>16</v>
      </c>
      <c r="E33" s="11" t="s">
        <v>17</v>
      </c>
      <c r="F33" s="17" t="s">
        <v>16</v>
      </c>
      <c r="G33" s="18" t="s">
        <v>17</v>
      </c>
      <c r="H33" s="16" t="s">
        <v>16</v>
      </c>
      <c r="I33" s="11" t="s">
        <v>17</v>
      </c>
      <c r="J33" s="17" t="s">
        <v>16</v>
      </c>
      <c r="K33" s="18" t="s">
        <v>17</v>
      </c>
      <c r="L33" s="16" t="s">
        <v>16</v>
      </c>
      <c r="M33" s="11" t="s">
        <v>17</v>
      </c>
      <c r="N33" s="17" t="s">
        <v>16</v>
      </c>
      <c r="O33" s="18" t="s">
        <v>17</v>
      </c>
      <c r="P33" s="16" t="s">
        <v>16</v>
      </c>
      <c r="Q33" s="11" t="s">
        <v>17</v>
      </c>
      <c r="R33" s="17" t="s">
        <v>16</v>
      </c>
      <c r="S33" s="18" t="s">
        <v>17</v>
      </c>
      <c r="T33" s="14"/>
      <c r="U33" s="10" t="s">
        <v>13</v>
      </c>
      <c r="V33" s="10" t="s">
        <v>14</v>
      </c>
    </row>
    <row r="34" spans="1:22" ht="12.75">
      <c r="A34" s="19" t="s">
        <v>18</v>
      </c>
      <c r="B34" s="11" t="s">
        <v>19</v>
      </c>
      <c r="C34" s="20">
        <v>1.2</v>
      </c>
      <c r="D34" s="21"/>
      <c r="E34" s="22">
        <f>SUM(C34*D34)</f>
        <v>0</v>
      </c>
      <c r="F34" s="23"/>
      <c r="G34" s="24">
        <f aca="true" t="shared" si="11" ref="G34:G45">SUM(C34*F34)</f>
        <v>0</v>
      </c>
      <c r="H34" s="21"/>
      <c r="I34" s="22">
        <f>SUM(C34*H34)</f>
        <v>0</v>
      </c>
      <c r="J34" s="23"/>
      <c r="K34" s="24">
        <f aca="true" t="shared" si="12" ref="K34:K45">SUM(J34*C34)</f>
        <v>0</v>
      </c>
      <c r="L34" s="21"/>
      <c r="M34" s="22">
        <f>SUM(C34*L34)</f>
        <v>0</v>
      </c>
      <c r="N34" s="23"/>
      <c r="O34" s="24">
        <f aca="true" t="shared" si="13" ref="O34:O45">SUM(N34*C34)</f>
        <v>0</v>
      </c>
      <c r="P34" s="25"/>
      <c r="Q34" s="26">
        <f>SUM(C34*P34)</f>
        <v>0</v>
      </c>
      <c r="R34" s="23"/>
      <c r="S34" s="27">
        <f aca="true" t="shared" si="14" ref="S34:S45">SUM(R34*C34)</f>
        <v>0</v>
      </c>
      <c r="T34" s="28">
        <f>SUM(F34,J34,N34,R34)*B$3+SUM(D34+H34+L34+P34)*B$2</f>
        <v>0</v>
      </c>
      <c r="U34" s="19" t="s">
        <v>18</v>
      </c>
      <c r="V34" s="11" t="s">
        <v>19</v>
      </c>
    </row>
    <row r="35" spans="1:22" ht="12.75">
      <c r="A35" s="11" t="s">
        <v>20</v>
      </c>
      <c r="B35" s="11" t="s">
        <v>21</v>
      </c>
      <c r="C35" s="20">
        <v>1.2</v>
      </c>
      <c r="D35" s="21"/>
      <c r="E35" s="22">
        <f>SUM(C35*D35)</f>
        <v>0</v>
      </c>
      <c r="F35" s="23"/>
      <c r="G35" s="24">
        <f t="shared" si="11"/>
        <v>0</v>
      </c>
      <c r="H35" s="21"/>
      <c r="I35" s="22">
        <f>SUM(C35*H35)</f>
        <v>0</v>
      </c>
      <c r="J35" s="23"/>
      <c r="K35" s="24">
        <f t="shared" si="12"/>
        <v>0</v>
      </c>
      <c r="L35" s="21"/>
      <c r="M35" s="22">
        <f>SUM(C35*L35)</f>
        <v>0</v>
      </c>
      <c r="N35" s="23"/>
      <c r="O35" s="24">
        <f t="shared" si="13"/>
        <v>0</v>
      </c>
      <c r="P35" s="21"/>
      <c r="Q35" s="22">
        <f>SUM(C35*P35)</f>
        <v>0</v>
      </c>
      <c r="R35" s="23"/>
      <c r="S35" s="24">
        <f t="shared" si="14"/>
        <v>0</v>
      </c>
      <c r="T35" s="28">
        <f aca="true" t="shared" si="15" ref="T35:T44">SUM(F35,J35,N35,R35)*B$3+SUM(D35+H35+L35+P35)*B$2</f>
        <v>0</v>
      </c>
      <c r="U35" s="11" t="s">
        <v>22</v>
      </c>
      <c r="V35" s="11" t="s">
        <v>21</v>
      </c>
    </row>
    <row r="36" spans="1:22" ht="12.75">
      <c r="A36" s="11" t="s">
        <v>23</v>
      </c>
      <c r="B36" s="11" t="s">
        <v>19</v>
      </c>
      <c r="C36" s="20">
        <v>1.2</v>
      </c>
      <c r="D36" s="21"/>
      <c r="E36" s="22">
        <f>SUM(C36*D36)</f>
        <v>0</v>
      </c>
      <c r="F36" s="23"/>
      <c r="G36" s="24">
        <f t="shared" si="11"/>
        <v>0</v>
      </c>
      <c r="H36" s="21"/>
      <c r="I36" s="22">
        <f>SUM(C36*H36)</f>
        <v>0</v>
      </c>
      <c r="J36" s="23"/>
      <c r="K36" s="24">
        <f t="shared" si="12"/>
        <v>0</v>
      </c>
      <c r="L36" s="21"/>
      <c r="M36" s="22">
        <f>SUM(C36*L36)</f>
        <v>0</v>
      </c>
      <c r="N36" s="23"/>
      <c r="O36" s="24">
        <f t="shared" si="13"/>
        <v>0</v>
      </c>
      <c r="P36" s="21"/>
      <c r="Q36" s="22">
        <f>SUM(C36*P36)</f>
        <v>0</v>
      </c>
      <c r="R36" s="23"/>
      <c r="S36" s="24">
        <f t="shared" si="14"/>
        <v>0</v>
      </c>
      <c r="T36" s="28">
        <f t="shared" si="15"/>
        <v>0</v>
      </c>
      <c r="U36" s="11" t="s">
        <v>23</v>
      </c>
      <c r="V36" s="11" t="s">
        <v>19</v>
      </c>
    </row>
    <row r="37" spans="1:22" ht="12.75">
      <c r="A37" s="11" t="s">
        <v>24</v>
      </c>
      <c r="B37" s="11" t="s">
        <v>25</v>
      </c>
      <c r="C37" s="20">
        <v>4</v>
      </c>
      <c r="D37" s="21"/>
      <c r="E37" s="22">
        <f>SUM(C37*D37)</f>
        <v>0</v>
      </c>
      <c r="F37" s="23"/>
      <c r="G37" s="24">
        <f t="shared" si="11"/>
        <v>0</v>
      </c>
      <c r="H37" s="21"/>
      <c r="I37" s="22">
        <f>SUM(C37*H37)</f>
        <v>0</v>
      </c>
      <c r="J37" s="23"/>
      <c r="K37" s="24">
        <f t="shared" si="12"/>
        <v>0</v>
      </c>
      <c r="L37" s="21"/>
      <c r="M37" s="22">
        <f>SUM(C37*L37)</f>
        <v>0</v>
      </c>
      <c r="N37" s="23"/>
      <c r="O37" s="24">
        <f t="shared" si="13"/>
        <v>0</v>
      </c>
      <c r="P37" s="21"/>
      <c r="Q37" s="22">
        <f>SUM(C37*P37)</f>
        <v>0</v>
      </c>
      <c r="R37" s="23"/>
      <c r="S37" s="24">
        <f t="shared" si="14"/>
        <v>0</v>
      </c>
      <c r="T37" s="28">
        <f t="shared" si="15"/>
        <v>0</v>
      </c>
      <c r="U37" s="11" t="s">
        <v>24</v>
      </c>
      <c r="V37" s="11" t="s">
        <v>25</v>
      </c>
    </row>
    <row r="38" spans="1:22" ht="12.75">
      <c r="A38" s="11" t="s">
        <v>26</v>
      </c>
      <c r="B38" s="11" t="s">
        <v>25</v>
      </c>
      <c r="C38" s="20">
        <v>5.5</v>
      </c>
      <c r="D38" s="21"/>
      <c r="E38" s="22">
        <f>SUM(C38*D38)</f>
        <v>0</v>
      </c>
      <c r="F38" s="23"/>
      <c r="G38" s="24">
        <f t="shared" si="11"/>
        <v>0</v>
      </c>
      <c r="H38" s="21"/>
      <c r="I38" s="22">
        <f>SUM(C38*H38)</f>
        <v>0</v>
      </c>
      <c r="J38" s="23"/>
      <c r="K38" s="24">
        <f t="shared" si="12"/>
        <v>0</v>
      </c>
      <c r="L38" s="21"/>
      <c r="M38" s="22">
        <f>SUM(C38*L38)</f>
        <v>0</v>
      </c>
      <c r="N38" s="23"/>
      <c r="O38" s="24">
        <f t="shared" si="13"/>
        <v>0</v>
      </c>
      <c r="P38" s="21"/>
      <c r="Q38" s="22">
        <f>SUM(C38*P38)</f>
        <v>0</v>
      </c>
      <c r="R38" s="23"/>
      <c r="S38" s="24">
        <f t="shared" si="14"/>
        <v>0</v>
      </c>
      <c r="T38" s="28">
        <f t="shared" si="15"/>
        <v>0</v>
      </c>
      <c r="U38" s="11" t="s">
        <v>26</v>
      </c>
      <c r="V38" s="11" t="s">
        <v>25</v>
      </c>
    </row>
    <row r="39" spans="1:22" ht="12.75">
      <c r="A39" s="11" t="s">
        <v>27</v>
      </c>
      <c r="B39" s="11" t="s">
        <v>28</v>
      </c>
      <c r="C39" s="20">
        <v>1</v>
      </c>
      <c r="D39" s="21"/>
      <c r="E39" s="22">
        <f aca="true" t="shared" si="16" ref="E39:E45">SUM(C39*D39)</f>
        <v>0</v>
      </c>
      <c r="F39" s="23"/>
      <c r="G39" s="24">
        <f t="shared" si="11"/>
        <v>0</v>
      </c>
      <c r="H39" s="21"/>
      <c r="I39" s="22">
        <f aca="true" t="shared" si="17" ref="I39:I45">SUM(C39*H39)</f>
        <v>0</v>
      </c>
      <c r="J39" s="23"/>
      <c r="K39" s="24">
        <f t="shared" si="12"/>
        <v>0</v>
      </c>
      <c r="L39" s="21"/>
      <c r="M39" s="22">
        <f aca="true" t="shared" si="18" ref="M39:M45">SUM(C39*L39)</f>
        <v>0</v>
      </c>
      <c r="N39" s="23"/>
      <c r="O39" s="24">
        <f t="shared" si="13"/>
        <v>0</v>
      </c>
      <c r="P39" s="21"/>
      <c r="Q39" s="22">
        <f aca="true" t="shared" si="19" ref="Q39:Q45">SUM(C39*P39)</f>
        <v>0</v>
      </c>
      <c r="R39" s="23"/>
      <c r="S39" s="24">
        <f t="shared" si="14"/>
        <v>0</v>
      </c>
      <c r="T39" s="28">
        <f t="shared" si="15"/>
        <v>0</v>
      </c>
      <c r="U39" s="11" t="s">
        <v>27</v>
      </c>
      <c r="V39" s="11" t="s">
        <v>28</v>
      </c>
    </row>
    <row r="40" spans="1:22" ht="12.75">
      <c r="A40" s="11" t="s">
        <v>29</v>
      </c>
      <c r="B40" s="11" t="s">
        <v>28</v>
      </c>
      <c r="C40" s="20">
        <v>1</v>
      </c>
      <c r="D40" s="21"/>
      <c r="E40" s="22">
        <f t="shared" si="16"/>
        <v>0</v>
      </c>
      <c r="F40" s="23"/>
      <c r="G40" s="24">
        <f t="shared" si="11"/>
        <v>0</v>
      </c>
      <c r="H40" s="21"/>
      <c r="I40" s="22">
        <f t="shared" si="17"/>
        <v>0</v>
      </c>
      <c r="J40" s="23"/>
      <c r="K40" s="24">
        <f t="shared" si="12"/>
        <v>0</v>
      </c>
      <c r="L40" s="21"/>
      <c r="M40" s="22">
        <f t="shared" si="18"/>
        <v>0</v>
      </c>
      <c r="N40" s="23"/>
      <c r="O40" s="24">
        <f t="shared" si="13"/>
        <v>0</v>
      </c>
      <c r="P40" s="21"/>
      <c r="Q40" s="22">
        <f t="shared" si="19"/>
        <v>0</v>
      </c>
      <c r="R40" s="23"/>
      <c r="S40" s="24">
        <f t="shared" si="14"/>
        <v>0</v>
      </c>
      <c r="T40" s="28">
        <f t="shared" si="15"/>
        <v>0</v>
      </c>
      <c r="U40" s="11" t="s">
        <v>29</v>
      </c>
      <c r="V40" s="11" t="s">
        <v>28</v>
      </c>
    </row>
    <row r="41" spans="1:22" ht="12.75">
      <c r="A41" s="11" t="s">
        <v>30</v>
      </c>
      <c r="B41" s="11" t="s">
        <v>25</v>
      </c>
      <c r="C41" s="20">
        <v>14</v>
      </c>
      <c r="D41" s="21"/>
      <c r="E41" s="22">
        <f t="shared" si="16"/>
        <v>0</v>
      </c>
      <c r="F41" s="23"/>
      <c r="G41" s="24">
        <f t="shared" si="11"/>
        <v>0</v>
      </c>
      <c r="H41" s="21"/>
      <c r="I41" s="22">
        <f t="shared" si="17"/>
        <v>0</v>
      </c>
      <c r="J41" s="23"/>
      <c r="K41" s="24">
        <f t="shared" si="12"/>
        <v>0</v>
      </c>
      <c r="L41" s="21"/>
      <c r="M41" s="22">
        <f t="shared" si="18"/>
        <v>0</v>
      </c>
      <c r="N41" s="23"/>
      <c r="O41" s="24">
        <f t="shared" si="13"/>
        <v>0</v>
      </c>
      <c r="P41" s="21"/>
      <c r="Q41" s="22">
        <f t="shared" si="19"/>
        <v>0</v>
      </c>
      <c r="R41" s="23"/>
      <c r="S41" s="24">
        <f t="shared" si="14"/>
        <v>0</v>
      </c>
      <c r="T41" s="28">
        <f t="shared" si="15"/>
        <v>0</v>
      </c>
      <c r="U41" s="11" t="s">
        <v>30</v>
      </c>
      <c r="V41" s="11" t="s">
        <v>25</v>
      </c>
    </row>
    <row r="42" spans="1:22" ht="12.75">
      <c r="A42" s="11" t="s">
        <v>31</v>
      </c>
      <c r="B42" s="11" t="s">
        <v>19</v>
      </c>
      <c r="C42" s="20">
        <v>3</v>
      </c>
      <c r="D42" s="21"/>
      <c r="E42" s="22">
        <f t="shared" si="16"/>
        <v>0</v>
      </c>
      <c r="F42" s="23"/>
      <c r="G42" s="24">
        <f t="shared" si="11"/>
        <v>0</v>
      </c>
      <c r="H42" s="21"/>
      <c r="I42" s="22">
        <f t="shared" si="17"/>
        <v>0</v>
      </c>
      <c r="J42" s="23"/>
      <c r="K42" s="24">
        <f t="shared" si="12"/>
        <v>0</v>
      </c>
      <c r="L42" s="21"/>
      <c r="M42" s="22">
        <f t="shared" si="18"/>
        <v>0</v>
      </c>
      <c r="N42" s="23"/>
      <c r="O42" s="24">
        <f t="shared" si="13"/>
        <v>0</v>
      </c>
      <c r="P42" s="21"/>
      <c r="Q42" s="22">
        <f t="shared" si="19"/>
        <v>0</v>
      </c>
      <c r="R42" s="23"/>
      <c r="S42" s="24">
        <f t="shared" si="14"/>
        <v>0</v>
      </c>
      <c r="T42" s="28">
        <f t="shared" si="15"/>
        <v>0</v>
      </c>
      <c r="U42" s="11" t="s">
        <v>31</v>
      </c>
      <c r="V42" s="11" t="s">
        <v>19</v>
      </c>
    </row>
    <row r="43" spans="1:22" ht="12.75">
      <c r="A43" s="29" t="s">
        <v>32</v>
      </c>
      <c r="B43" s="11" t="s">
        <v>19</v>
      </c>
      <c r="C43" s="30">
        <v>1</v>
      </c>
      <c r="D43" s="31"/>
      <c r="E43" s="22">
        <f t="shared" si="16"/>
        <v>0</v>
      </c>
      <c r="F43" s="32"/>
      <c r="G43" s="24">
        <f t="shared" si="11"/>
        <v>0</v>
      </c>
      <c r="H43" s="31"/>
      <c r="I43" s="22">
        <f t="shared" si="17"/>
        <v>0</v>
      </c>
      <c r="J43" s="32"/>
      <c r="K43" s="24">
        <f t="shared" si="12"/>
        <v>0</v>
      </c>
      <c r="L43" s="31"/>
      <c r="M43" s="22">
        <f t="shared" si="18"/>
        <v>0</v>
      </c>
      <c r="N43" s="32"/>
      <c r="O43" s="24">
        <f t="shared" si="13"/>
        <v>0</v>
      </c>
      <c r="P43" s="31"/>
      <c r="Q43" s="22">
        <f t="shared" si="19"/>
        <v>0</v>
      </c>
      <c r="R43" s="32"/>
      <c r="S43" s="24">
        <f t="shared" si="14"/>
        <v>0</v>
      </c>
      <c r="T43" s="28">
        <f t="shared" si="15"/>
        <v>0</v>
      </c>
      <c r="U43" s="29" t="s">
        <v>32</v>
      </c>
      <c r="V43" s="11" t="s">
        <v>19</v>
      </c>
    </row>
    <row r="44" spans="1:22" ht="12.75">
      <c r="A44" s="29" t="s">
        <v>33</v>
      </c>
      <c r="B44" s="11" t="s">
        <v>28</v>
      </c>
      <c r="C44" s="30">
        <v>1</v>
      </c>
      <c r="D44" s="31"/>
      <c r="E44" s="22">
        <f t="shared" si="16"/>
        <v>0</v>
      </c>
      <c r="F44" s="32"/>
      <c r="G44" s="24">
        <f t="shared" si="11"/>
        <v>0</v>
      </c>
      <c r="H44" s="31"/>
      <c r="I44" s="22">
        <f t="shared" si="17"/>
        <v>0</v>
      </c>
      <c r="J44" s="32"/>
      <c r="K44" s="24">
        <f t="shared" si="12"/>
        <v>0</v>
      </c>
      <c r="L44" s="31"/>
      <c r="M44" s="22">
        <f t="shared" si="18"/>
        <v>0</v>
      </c>
      <c r="N44" s="32"/>
      <c r="O44" s="24">
        <f t="shared" si="13"/>
        <v>0</v>
      </c>
      <c r="P44" s="31"/>
      <c r="Q44" s="22">
        <f t="shared" si="19"/>
        <v>0</v>
      </c>
      <c r="R44" s="32"/>
      <c r="S44" s="24">
        <f t="shared" si="14"/>
        <v>0</v>
      </c>
      <c r="T44" s="28">
        <f t="shared" si="15"/>
        <v>0</v>
      </c>
      <c r="U44" s="11" t="s">
        <v>33</v>
      </c>
      <c r="V44" s="11" t="s">
        <v>28</v>
      </c>
    </row>
    <row r="45" spans="1:20" ht="12.75">
      <c r="A45" s="11"/>
      <c r="B45" s="11"/>
      <c r="C45" s="20"/>
      <c r="D45" s="21"/>
      <c r="E45" s="22">
        <f t="shared" si="16"/>
        <v>0</v>
      </c>
      <c r="F45" s="23"/>
      <c r="G45" s="24">
        <f t="shared" si="11"/>
        <v>0</v>
      </c>
      <c r="H45" s="21"/>
      <c r="I45" s="22">
        <f t="shared" si="17"/>
        <v>0</v>
      </c>
      <c r="J45" s="23"/>
      <c r="K45" s="24">
        <f t="shared" si="12"/>
        <v>0</v>
      </c>
      <c r="L45" s="21"/>
      <c r="M45" s="22">
        <f t="shared" si="18"/>
        <v>0</v>
      </c>
      <c r="N45" s="23"/>
      <c r="O45" s="24">
        <f t="shared" si="13"/>
        <v>0</v>
      </c>
      <c r="P45" s="21"/>
      <c r="Q45" s="22">
        <f t="shared" si="19"/>
        <v>0</v>
      </c>
      <c r="R45" s="23"/>
      <c r="S45" s="24">
        <f t="shared" si="14"/>
        <v>0</v>
      </c>
      <c r="T45" s="33"/>
    </row>
    <row r="46" spans="1:19" ht="24.75">
      <c r="A46" s="2" t="s">
        <v>34</v>
      </c>
      <c r="B46" s="10"/>
      <c r="C46" s="34"/>
      <c r="D46" s="35"/>
      <c r="E46" s="36">
        <f>SUM(E34:E44)</f>
        <v>0</v>
      </c>
      <c r="F46" s="37"/>
      <c r="G46" s="38">
        <f>SUM(G34:G44)</f>
        <v>0</v>
      </c>
      <c r="H46" s="39"/>
      <c r="I46" s="36">
        <f>SUM(I34:I44)</f>
        <v>0</v>
      </c>
      <c r="J46" s="37"/>
      <c r="K46" s="38">
        <f>SUM(K34:K44)</f>
        <v>0</v>
      </c>
      <c r="L46" s="39"/>
      <c r="M46" s="36">
        <f>SUM(M34:M44)</f>
        <v>0</v>
      </c>
      <c r="N46" s="37"/>
      <c r="O46" s="38">
        <f>SUM(O34:O44)</f>
        <v>0</v>
      </c>
      <c r="P46" s="39"/>
      <c r="Q46" s="36">
        <f>SUM(Q34:Q44)</f>
        <v>0</v>
      </c>
      <c r="R46" s="37"/>
      <c r="S46" s="38">
        <f>SUM(S34:S44)</f>
        <v>0</v>
      </c>
    </row>
    <row r="47" spans="1:9" ht="12.75">
      <c r="A47" s="40" t="s">
        <v>48</v>
      </c>
      <c r="C47" s="41">
        <f>SUM(E46,I46,M46,Q46)</f>
        <v>0</v>
      </c>
      <c r="E47" t="s">
        <v>36</v>
      </c>
      <c r="G47" s="41">
        <f>C47</f>
        <v>0</v>
      </c>
      <c r="I47" t="s">
        <v>49</v>
      </c>
    </row>
    <row r="48" spans="1:7" ht="12.75">
      <c r="A48" s="40" t="s">
        <v>50</v>
      </c>
      <c r="C48" s="41">
        <f>SUM(G46,K46,O46,S46)</f>
        <v>0</v>
      </c>
      <c r="E48" t="s">
        <v>36</v>
      </c>
      <c r="G48" s="41">
        <f>C48</f>
        <v>0</v>
      </c>
    </row>
    <row r="49" spans="1:18" ht="12.75">
      <c r="A49" s="40" t="s">
        <v>39</v>
      </c>
      <c r="D49" s="42">
        <f>SUM(D37+D38+D41+D42+D43)</f>
        <v>0</v>
      </c>
      <c r="F49" s="42">
        <f aca="true" t="shared" si="20" ref="F49:R49">SUM(F37+F38+F41+F42+F43)</f>
        <v>0</v>
      </c>
      <c r="H49" s="42">
        <f t="shared" si="20"/>
        <v>0</v>
      </c>
      <c r="J49" s="42">
        <f t="shared" si="20"/>
        <v>0</v>
      </c>
      <c r="L49" s="42">
        <f t="shared" si="20"/>
        <v>0</v>
      </c>
      <c r="N49" s="42">
        <f t="shared" si="20"/>
        <v>0</v>
      </c>
      <c r="P49" s="42">
        <f t="shared" si="20"/>
        <v>0</v>
      </c>
      <c r="R49" s="42">
        <f t="shared" si="20"/>
        <v>0</v>
      </c>
    </row>
    <row r="51" s="46" customFormat="1" ht="12.75">
      <c r="A51" s="46" t="s">
        <v>51</v>
      </c>
    </row>
    <row r="52" spans="1:20" ht="12.75">
      <c r="A52" s="33" t="s">
        <v>52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ht="36.75">
      <c r="A53" s="2" t="s">
        <v>46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36.75">
      <c r="A54" s="2" t="s">
        <v>47</v>
      </c>
      <c r="B54" s="6"/>
      <c r="C54" s="7"/>
      <c r="D54" s="8" t="s">
        <v>4</v>
      </c>
      <c r="E54" s="8"/>
      <c r="F54" s="8"/>
      <c r="G54" s="8"/>
      <c r="H54" s="8" t="s">
        <v>5</v>
      </c>
      <c r="I54" s="8"/>
      <c r="J54" s="8"/>
      <c r="K54" s="8"/>
      <c r="L54" s="8" t="s">
        <v>6</v>
      </c>
      <c r="M54" s="8"/>
      <c r="N54" s="8"/>
      <c r="O54" s="8"/>
      <c r="P54" s="8" t="s">
        <v>7</v>
      </c>
      <c r="Q54" s="8"/>
      <c r="R54" s="8"/>
      <c r="S54" s="8"/>
      <c r="T54" s="9" t="s">
        <v>8</v>
      </c>
    </row>
    <row r="55" spans="1:20" ht="12.75">
      <c r="A55" s="10" t="s">
        <v>9</v>
      </c>
      <c r="B55" s="11"/>
      <c r="C55" s="7"/>
      <c r="D55" s="12" t="s">
        <v>10</v>
      </c>
      <c r="E55" s="12"/>
      <c r="F55" s="13" t="s">
        <v>11</v>
      </c>
      <c r="G55" s="13"/>
      <c r="H55" s="12" t="s">
        <v>12</v>
      </c>
      <c r="I55" s="12"/>
      <c r="J55" s="13" t="s">
        <v>11</v>
      </c>
      <c r="K55" s="13"/>
      <c r="L55" s="12" t="s">
        <v>12</v>
      </c>
      <c r="M55" s="12"/>
      <c r="N55" s="13" t="s">
        <v>11</v>
      </c>
      <c r="O55" s="13"/>
      <c r="P55" s="12" t="s">
        <v>12</v>
      </c>
      <c r="Q55" s="12"/>
      <c r="R55" s="13" t="s">
        <v>11</v>
      </c>
      <c r="S55" s="13"/>
      <c r="T55" s="14"/>
    </row>
    <row r="56" spans="1:22" ht="12.75">
      <c r="A56" s="10" t="s">
        <v>13</v>
      </c>
      <c r="B56" s="10" t="s">
        <v>14</v>
      </c>
      <c r="C56" s="15" t="s">
        <v>15</v>
      </c>
      <c r="D56" s="16" t="s">
        <v>16</v>
      </c>
      <c r="E56" s="11" t="s">
        <v>17</v>
      </c>
      <c r="F56" s="17" t="s">
        <v>16</v>
      </c>
      <c r="G56" s="18" t="s">
        <v>17</v>
      </c>
      <c r="H56" s="16" t="s">
        <v>16</v>
      </c>
      <c r="I56" s="11" t="s">
        <v>17</v>
      </c>
      <c r="J56" s="17" t="s">
        <v>16</v>
      </c>
      <c r="K56" s="18" t="s">
        <v>17</v>
      </c>
      <c r="L56" s="16" t="s">
        <v>16</v>
      </c>
      <c r="M56" s="11" t="s">
        <v>17</v>
      </c>
      <c r="N56" s="17" t="s">
        <v>16</v>
      </c>
      <c r="O56" s="18" t="s">
        <v>17</v>
      </c>
      <c r="P56" s="16" t="s">
        <v>16</v>
      </c>
      <c r="Q56" s="11" t="s">
        <v>17</v>
      </c>
      <c r="R56" s="17" t="s">
        <v>16</v>
      </c>
      <c r="S56" s="18" t="s">
        <v>17</v>
      </c>
      <c r="T56" s="14"/>
      <c r="U56" s="10" t="s">
        <v>13</v>
      </c>
      <c r="V56" s="10" t="s">
        <v>14</v>
      </c>
    </row>
    <row r="57" spans="1:22" ht="12.75">
      <c r="A57" s="19" t="s">
        <v>18</v>
      </c>
      <c r="B57" s="11" t="s">
        <v>19</v>
      </c>
      <c r="C57" s="20">
        <v>1.2</v>
      </c>
      <c r="D57" s="21"/>
      <c r="E57" s="22">
        <f>SUM(C57*D57)</f>
        <v>0</v>
      </c>
      <c r="F57" s="23"/>
      <c r="G57" s="24">
        <f aca="true" t="shared" si="21" ref="G57:G68">SUM(C57*F57)</f>
        <v>0</v>
      </c>
      <c r="H57" s="21"/>
      <c r="I57" s="22">
        <f>SUM(C57*H57)</f>
        <v>0</v>
      </c>
      <c r="J57" s="23"/>
      <c r="K57" s="24">
        <f aca="true" t="shared" si="22" ref="K57:K68">SUM(J57*C57)</f>
        <v>0</v>
      </c>
      <c r="L57" s="21"/>
      <c r="M57" s="22">
        <f>SUM(C57*L57)</f>
        <v>0</v>
      </c>
      <c r="N57" s="23"/>
      <c r="O57" s="24">
        <f aca="true" t="shared" si="23" ref="O57:O68">SUM(N57*C57)</f>
        <v>0</v>
      </c>
      <c r="P57" s="25"/>
      <c r="Q57" s="26">
        <f>SUM(C57*P57)</f>
        <v>0</v>
      </c>
      <c r="R57" s="23"/>
      <c r="S57" s="27">
        <f aca="true" t="shared" si="24" ref="S57:S68">SUM(R57*C57)</f>
        <v>0</v>
      </c>
      <c r="T57" s="28">
        <f>SUM(F57,J57,N57,R57)*B$3+SUM(D57+H57+L57+P57)*B$2</f>
        <v>0</v>
      </c>
      <c r="U57" s="19" t="s">
        <v>18</v>
      </c>
      <c r="V57" s="11" t="s">
        <v>19</v>
      </c>
    </row>
    <row r="58" spans="1:22" ht="12.75">
      <c r="A58" s="11" t="s">
        <v>20</v>
      </c>
      <c r="B58" s="11" t="s">
        <v>21</v>
      </c>
      <c r="C58" s="20">
        <v>1.2</v>
      </c>
      <c r="D58" s="21"/>
      <c r="E58" s="22">
        <f>SUM(C58*D58)</f>
        <v>0</v>
      </c>
      <c r="F58" s="23"/>
      <c r="G58" s="24">
        <f t="shared" si="21"/>
        <v>0</v>
      </c>
      <c r="H58" s="21"/>
      <c r="I58" s="22">
        <f>SUM(C58*H58)</f>
        <v>0</v>
      </c>
      <c r="J58" s="23"/>
      <c r="K58" s="24">
        <f t="shared" si="22"/>
        <v>0</v>
      </c>
      <c r="L58" s="21"/>
      <c r="M58" s="22">
        <f>SUM(C58*L58)</f>
        <v>0</v>
      </c>
      <c r="N58" s="23"/>
      <c r="O58" s="24">
        <f t="shared" si="23"/>
        <v>0</v>
      </c>
      <c r="P58" s="21"/>
      <c r="Q58" s="22">
        <f>SUM(C58*P58)</f>
        <v>0</v>
      </c>
      <c r="R58" s="23"/>
      <c r="S58" s="24">
        <f t="shared" si="24"/>
        <v>0</v>
      </c>
      <c r="T58" s="28">
        <f aca="true" t="shared" si="25" ref="T58:T67">SUM(F58,J58,N58,R58)*B$3+SUM(D58+H58+L58+P58)*B$2</f>
        <v>0</v>
      </c>
      <c r="U58" s="11" t="s">
        <v>22</v>
      </c>
      <c r="V58" s="11" t="s">
        <v>21</v>
      </c>
    </row>
    <row r="59" spans="1:22" ht="12.75">
      <c r="A59" s="11" t="s">
        <v>23</v>
      </c>
      <c r="B59" s="11" t="s">
        <v>19</v>
      </c>
      <c r="C59" s="20">
        <v>1.2</v>
      </c>
      <c r="D59" s="21"/>
      <c r="E59" s="22">
        <f>SUM(C59*D59)</f>
        <v>0</v>
      </c>
      <c r="F59" s="23"/>
      <c r="G59" s="24">
        <f t="shared" si="21"/>
        <v>0</v>
      </c>
      <c r="H59" s="21"/>
      <c r="I59" s="22">
        <f>SUM(C59*H59)</f>
        <v>0</v>
      </c>
      <c r="J59" s="23"/>
      <c r="K59" s="24">
        <f t="shared" si="22"/>
        <v>0</v>
      </c>
      <c r="L59" s="21"/>
      <c r="M59" s="22">
        <f>SUM(C59*L59)</f>
        <v>0</v>
      </c>
      <c r="N59" s="23"/>
      <c r="O59" s="24">
        <f t="shared" si="23"/>
        <v>0</v>
      </c>
      <c r="P59" s="21"/>
      <c r="Q59" s="22">
        <f>SUM(C59*P59)</f>
        <v>0</v>
      </c>
      <c r="R59" s="23"/>
      <c r="S59" s="24">
        <f t="shared" si="24"/>
        <v>0</v>
      </c>
      <c r="T59" s="28">
        <f t="shared" si="25"/>
        <v>0</v>
      </c>
      <c r="U59" s="11" t="s">
        <v>23</v>
      </c>
      <c r="V59" s="11" t="s">
        <v>19</v>
      </c>
    </row>
    <row r="60" spans="1:22" ht="12.75">
      <c r="A60" s="11" t="s">
        <v>24</v>
      </c>
      <c r="B60" s="11" t="s">
        <v>25</v>
      </c>
      <c r="C60" s="20">
        <v>4</v>
      </c>
      <c r="D60" s="21"/>
      <c r="E60" s="22">
        <f>SUM(C60*D60)</f>
        <v>0</v>
      </c>
      <c r="F60" s="23"/>
      <c r="G60" s="24">
        <f t="shared" si="21"/>
        <v>0</v>
      </c>
      <c r="H60" s="21"/>
      <c r="I60" s="22">
        <f>SUM(C60*H60)</f>
        <v>0</v>
      </c>
      <c r="J60" s="23"/>
      <c r="K60" s="24">
        <f t="shared" si="22"/>
        <v>0</v>
      </c>
      <c r="L60" s="21"/>
      <c r="M60" s="22">
        <f>SUM(C60*L60)</f>
        <v>0</v>
      </c>
      <c r="N60" s="23"/>
      <c r="O60" s="24">
        <f t="shared" si="23"/>
        <v>0</v>
      </c>
      <c r="P60" s="21"/>
      <c r="Q60" s="22">
        <f>SUM(C60*P60)</f>
        <v>0</v>
      </c>
      <c r="R60" s="23"/>
      <c r="S60" s="24">
        <f t="shared" si="24"/>
        <v>0</v>
      </c>
      <c r="T60" s="28">
        <f t="shared" si="25"/>
        <v>0</v>
      </c>
      <c r="U60" s="11" t="s">
        <v>24</v>
      </c>
      <c r="V60" s="11" t="s">
        <v>25</v>
      </c>
    </row>
    <row r="61" spans="1:22" ht="12.75">
      <c r="A61" s="11" t="s">
        <v>26</v>
      </c>
      <c r="B61" s="11" t="s">
        <v>25</v>
      </c>
      <c r="C61" s="20">
        <v>5.5</v>
      </c>
      <c r="D61" s="21"/>
      <c r="E61" s="22">
        <f>SUM(C61*D61)</f>
        <v>0</v>
      </c>
      <c r="F61" s="23"/>
      <c r="G61" s="24">
        <f t="shared" si="21"/>
        <v>0</v>
      </c>
      <c r="H61" s="21"/>
      <c r="I61" s="22">
        <f>SUM(C61*H61)</f>
        <v>0</v>
      </c>
      <c r="J61" s="23"/>
      <c r="K61" s="24">
        <f t="shared" si="22"/>
        <v>0</v>
      </c>
      <c r="L61" s="21"/>
      <c r="M61" s="22">
        <f>SUM(C61*L61)</f>
        <v>0</v>
      </c>
      <c r="N61" s="23"/>
      <c r="O61" s="24">
        <f t="shared" si="23"/>
        <v>0</v>
      </c>
      <c r="P61" s="21"/>
      <c r="Q61" s="22">
        <f>SUM(C61*P61)</f>
        <v>0</v>
      </c>
      <c r="R61" s="23"/>
      <c r="S61" s="24">
        <f t="shared" si="24"/>
        <v>0</v>
      </c>
      <c r="T61" s="28">
        <f t="shared" si="25"/>
        <v>0</v>
      </c>
      <c r="U61" s="11" t="s">
        <v>26</v>
      </c>
      <c r="V61" s="11" t="s">
        <v>25</v>
      </c>
    </row>
    <row r="62" spans="1:22" ht="12.75">
      <c r="A62" s="11" t="s">
        <v>27</v>
      </c>
      <c r="B62" s="11" t="s">
        <v>28</v>
      </c>
      <c r="C62" s="20">
        <v>1</v>
      </c>
      <c r="D62" s="21"/>
      <c r="E62" s="22">
        <f aca="true" t="shared" si="26" ref="E62:E68">SUM(C62*D62)</f>
        <v>0</v>
      </c>
      <c r="F62" s="23"/>
      <c r="G62" s="24">
        <f t="shared" si="21"/>
        <v>0</v>
      </c>
      <c r="H62" s="21"/>
      <c r="I62" s="22">
        <f aca="true" t="shared" si="27" ref="I62:I68">SUM(C62*H62)</f>
        <v>0</v>
      </c>
      <c r="J62" s="23"/>
      <c r="K62" s="24">
        <f t="shared" si="22"/>
        <v>0</v>
      </c>
      <c r="L62" s="21"/>
      <c r="M62" s="22">
        <f aca="true" t="shared" si="28" ref="M62:M68">SUM(C62*L62)</f>
        <v>0</v>
      </c>
      <c r="N62" s="23"/>
      <c r="O62" s="24">
        <f t="shared" si="23"/>
        <v>0</v>
      </c>
      <c r="P62" s="21"/>
      <c r="Q62" s="22">
        <f aca="true" t="shared" si="29" ref="Q62:Q68">SUM(C62*P62)</f>
        <v>0</v>
      </c>
      <c r="R62" s="23"/>
      <c r="S62" s="24">
        <f t="shared" si="24"/>
        <v>0</v>
      </c>
      <c r="T62" s="28">
        <f t="shared" si="25"/>
        <v>0</v>
      </c>
      <c r="U62" s="11" t="s">
        <v>27</v>
      </c>
      <c r="V62" s="11" t="s">
        <v>28</v>
      </c>
    </row>
    <row r="63" spans="1:22" ht="12.75">
      <c r="A63" s="11" t="s">
        <v>29</v>
      </c>
      <c r="B63" s="11" t="s">
        <v>28</v>
      </c>
      <c r="C63" s="20">
        <v>1</v>
      </c>
      <c r="D63" s="21"/>
      <c r="E63" s="22">
        <f t="shared" si="26"/>
        <v>0</v>
      </c>
      <c r="F63" s="23"/>
      <c r="G63" s="24">
        <f t="shared" si="21"/>
        <v>0</v>
      </c>
      <c r="H63" s="21"/>
      <c r="I63" s="22">
        <f t="shared" si="27"/>
        <v>0</v>
      </c>
      <c r="J63" s="23"/>
      <c r="K63" s="24">
        <f t="shared" si="22"/>
        <v>0</v>
      </c>
      <c r="L63" s="21"/>
      <c r="M63" s="22">
        <f t="shared" si="28"/>
        <v>0</v>
      </c>
      <c r="N63" s="23"/>
      <c r="O63" s="24">
        <f t="shared" si="23"/>
        <v>0</v>
      </c>
      <c r="P63" s="21"/>
      <c r="Q63" s="22">
        <f t="shared" si="29"/>
        <v>0</v>
      </c>
      <c r="R63" s="23"/>
      <c r="S63" s="24">
        <f t="shared" si="24"/>
        <v>0</v>
      </c>
      <c r="T63" s="28">
        <f t="shared" si="25"/>
        <v>0</v>
      </c>
      <c r="U63" s="11" t="s">
        <v>29</v>
      </c>
      <c r="V63" s="11" t="s">
        <v>28</v>
      </c>
    </row>
    <row r="64" spans="1:22" ht="12.75">
      <c r="A64" s="11" t="s">
        <v>30</v>
      </c>
      <c r="B64" s="11" t="s">
        <v>25</v>
      </c>
      <c r="C64" s="20">
        <v>14</v>
      </c>
      <c r="D64" s="21"/>
      <c r="E64" s="22">
        <f t="shared" si="26"/>
        <v>0</v>
      </c>
      <c r="F64" s="23"/>
      <c r="G64" s="24">
        <f t="shared" si="21"/>
        <v>0</v>
      </c>
      <c r="H64" s="21"/>
      <c r="I64" s="22">
        <f t="shared" si="27"/>
        <v>0</v>
      </c>
      <c r="J64" s="23"/>
      <c r="K64" s="24">
        <f t="shared" si="22"/>
        <v>0</v>
      </c>
      <c r="L64" s="21"/>
      <c r="M64" s="22">
        <f t="shared" si="28"/>
        <v>0</v>
      </c>
      <c r="N64" s="23"/>
      <c r="O64" s="24">
        <f t="shared" si="23"/>
        <v>0</v>
      </c>
      <c r="P64" s="21"/>
      <c r="Q64" s="22">
        <f t="shared" si="29"/>
        <v>0</v>
      </c>
      <c r="R64" s="23"/>
      <c r="S64" s="24">
        <f t="shared" si="24"/>
        <v>0</v>
      </c>
      <c r="T64" s="28">
        <f t="shared" si="25"/>
        <v>0</v>
      </c>
      <c r="U64" s="11" t="s">
        <v>30</v>
      </c>
      <c r="V64" s="11" t="s">
        <v>25</v>
      </c>
    </row>
    <row r="65" spans="1:22" ht="12.75">
      <c r="A65" s="11" t="s">
        <v>31</v>
      </c>
      <c r="B65" s="11" t="s">
        <v>19</v>
      </c>
      <c r="C65" s="20">
        <v>3</v>
      </c>
      <c r="D65" s="21"/>
      <c r="E65" s="22">
        <f t="shared" si="26"/>
        <v>0</v>
      </c>
      <c r="F65" s="23"/>
      <c r="G65" s="24">
        <f t="shared" si="21"/>
        <v>0</v>
      </c>
      <c r="H65" s="21"/>
      <c r="I65" s="22">
        <f t="shared" si="27"/>
        <v>0</v>
      </c>
      <c r="J65" s="23"/>
      <c r="K65" s="24">
        <f t="shared" si="22"/>
        <v>0</v>
      </c>
      <c r="L65" s="21"/>
      <c r="M65" s="22">
        <f t="shared" si="28"/>
        <v>0</v>
      </c>
      <c r="N65" s="23"/>
      <c r="O65" s="24">
        <f t="shared" si="23"/>
        <v>0</v>
      </c>
      <c r="P65" s="21"/>
      <c r="Q65" s="22">
        <f t="shared" si="29"/>
        <v>0</v>
      </c>
      <c r="R65" s="23"/>
      <c r="S65" s="24">
        <f t="shared" si="24"/>
        <v>0</v>
      </c>
      <c r="T65" s="28">
        <f t="shared" si="25"/>
        <v>0</v>
      </c>
      <c r="U65" s="11" t="s">
        <v>31</v>
      </c>
      <c r="V65" s="11" t="s">
        <v>19</v>
      </c>
    </row>
    <row r="66" spans="1:22" ht="12.75">
      <c r="A66" s="29" t="s">
        <v>32</v>
      </c>
      <c r="B66" s="11" t="s">
        <v>19</v>
      </c>
      <c r="C66" s="30">
        <v>1</v>
      </c>
      <c r="D66" s="31"/>
      <c r="E66" s="22">
        <f t="shared" si="26"/>
        <v>0</v>
      </c>
      <c r="F66" s="32"/>
      <c r="G66" s="24">
        <f t="shared" si="21"/>
        <v>0</v>
      </c>
      <c r="H66" s="31"/>
      <c r="I66" s="22">
        <f t="shared" si="27"/>
        <v>0</v>
      </c>
      <c r="J66" s="32"/>
      <c r="K66" s="24">
        <f t="shared" si="22"/>
        <v>0</v>
      </c>
      <c r="L66" s="31"/>
      <c r="M66" s="22">
        <f t="shared" si="28"/>
        <v>0</v>
      </c>
      <c r="N66" s="32"/>
      <c r="O66" s="24">
        <f t="shared" si="23"/>
        <v>0</v>
      </c>
      <c r="P66" s="31"/>
      <c r="Q66" s="22">
        <f t="shared" si="29"/>
        <v>0</v>
      </c>
      <c r="R66" s="32"/>
      <c r="S66" s="24">
        <f t="shared" si="24"/>
        <v>0</v>
      </c>
      <c r="T66" s="28">
        <f t="shared" si="25"/>
        <v>0</v>
      </c>
      <c r="U66" s="29" t="s">
        <v>32</v>
      </c>
      <c r="V66" s="11" t="s">
        <v>19</v>
      </c>
    </row>
    <row r="67" spans="1:22" ht="12.75">
      <c r="A67" s="29" t="s">
        <v>33</v>
      </c>
      <c r="B67" s="11" t="s">
        <v>28</v>
      </c>
      <c r="C67" s="30">
        <v>1</v>
      </c>
      <c r="D67" s="31"/>
      <c r="E67" s="22">
        <f t="shared" si="26"/>
        <v>0</v>
      </c>
      <c r="F67" s="32"/>
      <c r="G67" s="24">
        <f t="shared" si="21"/>
        <v>0</v>
      </c>
      <c r="H67" s="31"/>
      <c r="I67" s="22">
        <f t="shared" si="27"/>
        <v>0</v>
      </c>
      <c r="J67" s="32"/>
      <c r="K67" s="24">
        <f t="shared" si="22"/>
        <v>0</v>
      </c>
      <c r="L67" s="31"/>
      <c r="M67" s="22">
        <f t="shared" si="28"/>
        <v>0</v>
      </c>
      <c r="N67" s="32"/>
      <c r="O67" s="24">
        <f t="shared" si="23"/>
        <v>0</v>
      </c>
      <c r="P67" s="31"/>
      <c r="Q67" s="22">
        <f t="shared" si="29"/>
        <v>0</v>
      </c>
      <c r="R67" s="32"/>
      <c r="S67" s="24">
        <f t="shared" si="24"/>
        <v>0</v>
      </c>
      <c r="T67" s="28">
        <f t="shared" si="25"/>
        <v>0</v>
      </c>
      <c r="U67" s="11" t="s">
        <v>33</v>
      </c>
      <c r="V67" s="11" t="s">
        <v>28</v>
      </c>
    </row>
    <row r="68" spans="1:20" ht="12.75">
      <c r="A68" s="11"/>
      <c r="B68" s="11"/>
      <c r="C68" s="20"/>
      <c r="D68" s="21"/>
      <c r="E68" s="22">
        <f t="shared" si="26"/>
        <v>0</v>
      </c>
      <c r="F68" s="23"/>
      <c r="G68" s="24">
        <f t="shared" si="21"/>
        <v>0</v>
      </c>
      <c r="H68" s="21"/>
      <c r="I68" s="22">
        <f t="shared" si="27"/>
        <v>0</v>
      </c>
      <c r="J68" s="23"/>
      <c r="K68" s="24">
        <f t="shared" si="22"/>
        <v>0</v>
      </c>
      <c r="L68" s="21"/>
      <c r="M68" s="22">
        <f t="shared" si="28"/>
        <v>0</v>
      </c>
      <c r="N68" s="23"/>
      <c r="O68" s="24">
        <f t="shared" si="23"/>
        <v>0</v>
      </c>
      <c r="P68" s="21"/>
      <c r="Q68" s="22">
        <f t="shared" si="29"/>
        <v>0</v>
      </c>
      <c r="R68" s="23"/>
      <c r="S68" s="24">
        <f t="shared" si="24"/>
        <v>0</v>
      </c>
      <c r="T68" s="33"/>
    </row>
    <row r="69" spans="1:19" ht="24.75">
      <c r="A69" s="2" t="s">
        <v>34</v>
      </c>
      <c r="B69" s="10"/>
      <c r="C69" s="34"/>
      <c r="D69" s="35"/>
      <c r="E69" s="36">
        <f>SUM(E57:E67)</f>
        <v>0</v>
      </c>
      <c r="F69" s="37"/>
      <c r="G69" s="38">
        <f>SUM(G57:G67)</f>
        <v>0</v>
      </c>
      <c r="H69" s="39"/>
      <c r="I69" s="36">
        <f>SUM(I57:I67)</f>
        <v>0</v>
      </c>
      <c r="J69" s="37"/>
      <c r="K69" s="38">
        <f>SUM(K57:K67)</f>
        <v>0</v>
      </c>
      <c r="L69" s="39"/>
      <c r="M69" s="36">
        <f>SUM(M57:M67)</f>
        <v>0</v>
      </c>
      <c r="N69" s="37"/>
      <c r="O69" s="38">
        <f>SUM(O57:O67)</f>
        <v>0</v>
      </c>
      <c r="P69" s="39"/>
      <c r="Q69" s="36">
        <f>SUM(Q57:Q67)</f>
        <v>0</v>
      </c>
      <c r="R69" s="37"/>
      <c r="S69" s="38">
        <f>SUM(S57:S67)</f>
        <v>0</v>
      </c>
    </row>
    <row r="70" spans="1:9" ht="12.75">
      <c r="A70" s="40" t="s">
        <v>48</v>
      </c>
      <c r="C70" s="41">
        <f>SUM(E69,I69,M69,Q69)</f>
        <v>0</v>
      </c>
      <c r="E70" t="s">
        <v>36</v>
      </c>
      <c r="G70" s="41">
        <f>C70</f>
        <v>0</v>
      </c>
      <c r="I70" t="s">
        <v>49</v>
      </c>
    </row>
    <row r="71" spans="1:7" ht="12.75">
      <c r="A71" s="40" t="s">
        <v>50</v>
      </c>
      <c r="C71" s="41">
        <f>SUM(G69,K69,O69,S69)</f>
        <v>0</v>
      </c>
      <c r="E71" t="s">
        <v>36</v>
      </c>
      <c r="G71" s="41">
        <f>C71</f>
        <v>0</v>
      </c>
    </row>
    <row r="72" spans="1:18" ht="12.75">
      <c r="A72" s="40" t="s">
        <v>39</v>
      </c>
      <c r="D72" s="42">
        <f>SUM(D60+D61+D64+D65+D66)</f>
        <v>0</v>
      </c>
      <c r="F72" s="42">
        <f aca="true" t="shared" si="30" ref="F72:R72">SUM(F60+F61+F64+F65+F66)</f>
        <v>0</v>
      </c>
      <c r="H72" s="42">
        <f t="shared" si="30"/>
        <v>0</v>
      </c>
      <c r="J72" s="42">
        <f t="shared" si="30"/>
        <v>0</v>
      </c>
      <c r="L72" s="42">
        <f t="shared" si="30"/>
        <v>0</v>
      </c>
      <c r="N72" s="42">
        <f t="shared" si="30"/>
        <v>0</v>
      </c>
      <c r="P72" s="42">
        <f t="shared" si="30"/>
        <v>0</v>
      </c>
      <c r="R72" s="42">
        <f t="shared" si="30"/>
        <v>0</v>
      </c>
    </row>
  </sheetData>
  <mergeCells count="39">
    <mergeCell ref="A1:T1"/>
    <mergeCell ref="D3:G3"/>
    <mergeCell ref="H3:K3"/>
    <mergeCell ref="L3:O3"/>
    <mergeCell ref="P3:S3"/>
    <mergeCell ref="D4:E4"/>
    <mergeCell ref="F4:G4"/>
    <mergeCell ref="H4:I4"/>
    <mergeCell ref="J4:K4"/>
    <mergeCell ref="L4:M4"/>
    <mergeCell ref="N4:O4"/>
    <mergeCell ref="P4:Q4"/>
    <mergeCell ref="R4:S4"/>
    <mergeCell ref="A29:T29"/>
    <mergeCell ref="D31:G31"/>
    <mergeCell ref="H31:K31"/>
    <mergeCell ref="L31:O31"/>
    <mergeCell ref="P31:S31"/>
    <mergeCell ref="D32:E32"/>
    <mergeCell ref="F32:G32"/>
    <mergeCell ref="H32:I32"/>
    <mergeCell ref="J32:K32"/>
    <mergeCell ref="L32:M32"/>
    <mergeCell ref="N32:O32"/>
    <mergeCell ref="P32:Q32"/>
    <mergeCell ref="R32:S32"/>
    <mergeCell ref="A52:T52"/>
    <mergeCell ref="D54:G54"/>
    <mergeCell ref="H54:K54"/>
    <mergeCell ref="L54:O54"/>
    <mergeCell ref="P54:S54"/>
    <mergeCell ref="D55:E55"/>
    <mergeCell ref="F55:G55"/>
    <mergeCell ref="H55:I55"/>
    <mergeCell ref="J55:K55"/>
    <mergeCell ref="L55:M55"/>
    <mergeCell ref="N55:O55"/>
    <mergeCell ref="P55:Q55"/>
    <mergeCell ref="R55:S55"/>
  </mergeCells>
  <hyperlinks>
    <hyperlink ref="G2" r:id="rId1" display="Tableurs d'application de la méthode de planification des cultures d'une AMAP, pour des paniers de légumes équilibrés toute l'année, présentée dans la revue Passerelle Eco n°32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1">
      <selection activeCell="G2" sqref="G2"/>
    </sheetView>
  </sheetViews>
  <sheetFormatPr defaultColWidth="11.421875" defaultRowHeight="12.75"/>
  <cols>
    <col min="1" max="1" width="14.28125" style="0" customWidth="1"/>
    <col min="2" max="2" width="5.28125" style="0" customWidth="1"/>
    <col min="3" max="3" width="4.7109375" style="0" customWidth="1"/>
    <col min="4" max="4" width="3.7109375" style="0" customWidth="1"/>
    <col min="5" max="5" width="6.28125" style="0" customWidth="1"/>
    <col min="6" max="6" width="3.421875" style="0" customWidth="1"/>
    <col min="7" max="7" width="6.7109375" style="0" customWidth="1"/>
    <col min="8" max="8" width="3.8515625" style="0" customWidth="1"/>
    <col min="9" max="9" width="5.421875" style="0" customWidth="1"/>
    <col min="10" max="10" width="4.8515625" style="0" customWidth="1"/>
    <col min="11" max="11" width="5.28125" style="0" customWidth="1"/>
    <col min="12" max="12" width="4.421875" style="0" customWidth="1"/>
    <col min="13" max="13" width="5.7109375" style="0" customWidth="1"/>
    <col min="14" max="14" width="3.7109375" style="0" customWidth="1"/>
    <col min="15" max="15" width="5.28125" style="0" customWidth="1"/>
    <col min="16" max="16" width="4.57421875" style="0" customWidth="1"/>
    <col min="17" max="17" width="5.8515625" style="0" customWidth="1"/>
    <col min="18" max="18" width="3.7109375" style="0" customWidth="1"/>
    <col min="19" max="19" width="5.8515625" style="0" customWidth="1"/>
    <col min="20" max="20" width="10.421875" style="0" customWidth="1"/>
    <col min="22" max="22" width="6.00390625" style="0" customWidth="1"/>
  </cols>
  <sheetData>
    <row r="1" spans="1:19" ht="12.75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5.5">
      <c r="A2" s="49" t="s">
        <v>54</v>
      </c>
      <c r="B2" s="50">
        <v>20</v>
      </c>
      <c r="D2" s="51"/>
      <c r="E2" s="52"/>
      <c r="F2" s="52"/>
      <c r="G2" s="53" t="s">
        <v>2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20" s="4" customFormat="1" ht="25.5">
      <c r="A3" s="49" t="s">
        <v>55</v>
      </c>
      <c r="B3" s="6">
        <v>30</v>
      </c>
      <c r="C3" s="20"/>
      <c r="D3" s="54" t="s">
        <v>56</v>
      </c>
      <c r="E3" s="54"/>
      <c r="F3" s="54"/>
      <c r="G3" s="54"/>
      <c r="H3" s="54" t="s">
        <v>57</v>
      </c>
      <c r="I3" s="54"/>
      <c r="J3" s="54"/>
      <c r="K3" s="54"/>
      <c r="L3" s="55" t="s">
        <v>58</v>
      </c>
      <c r="M3" s="55"/>
      <c r="N3" s="55"/>
      <c r="O3" s="55"/>
      <c r="P3" s="54" t="s">
        <v>59</v>
      </c>
      <c r="Q3" s="54"/>
      <c r="R3" s="54"/>
      <c r="S3" s="54"/>
      <c r="T3" s="56"/>
    </row>
    <row r="4" spans="1:22" ht="12.75">
      <c r="A4" s="10" t="s">
        <v>60</v>
      </c>
      <c r="B4" s="11"/>
      <c r="C4" s="7"/>
      <c r="D4" s="12" t="s">
        <v>10</v>
      </c>
      <c r="E4" s="12"/>
      <c r="F4" s="13" t="s">
        <v>11</v>
      </c>
      <c r="G4" s="13"/>
      <c r="H4" s="12" t="s">
        <v>10</v>
      </c>
      <c r="I4" s="12"/>
      <c r="J4" s="13" t="s">
        <v>11</v>
      </c>
      <c r="K4" s="13"/>
      <c r="L4" s="57" t="s">
        <v>10</v>
      </c>
      <c r="M4" s="57"/>
      <c r="N4" s="58" t="s">
        <v>11</v>
      </c>
      <c r="O4" s="58"/>
      <c r="P4" s="12" t="s">
        <v>10</v>
      </c>
      <c r="Q4" s="12"/>
      <c r="R4" s="13" t="s">
        <v>11</v>
      </c>
      <c r="S4" s="13"/>
      <c r="T4" s="14" t="s">
        <v>61</v>
      </c>
      <c r="U4" s="10" t="s">
        <v>60</v>
      </c>
      <c r="V4" s="11"/>
    </row>
    <row r="5" spans="1:22" ht="12.75">
      <c r="A5" s="11" t="s">
        <v>13</v>
      </c>
      <c r="B5" s="11" t="s">
        <v>14</v>
      </c>
      <c r="C5" s="7" t="s">
        <v>15</v>
      </c>
      <c r="D5" s="16" t="s">
        <v>16</v>
      </c>
      <c r="E5" s="59" t="s">
        <v>17</v>
      </c>
      <c r="F5" s="17" t="s">
        <v>16</v>
      </c>
      <c r="G5" s="60" t="s">
        <v>17</v>
      </c>
      <c r="H5" s="16" t="s">
        <v>16</v>
      </c>
      <c r="I5" s="59" t="s">
        <v>17</v>
      </c>
      <c r="J5" s="17" t="s">
        <v>16</v>
      </c>
      <c r="K5" s="60" t="s">
        <v>17</v>
      </c>
      <c r="L5" s="61" t="s">
        <v>16</v>
      </c>
      <c r="M5" s="59" t="s">
        <v>17</v>
      </c>
      <c r="N5" s="17" t="s">
        <v>16</v>
      </c>
      <c r="O5" s="62" t="s">
        <v>17</v>
      </c>
      <c r="P5" s="16" t="s">
        <v>16</v>
      </c>
      <c r="Q5" s="59" t="s">
        <v>17</v>
      </c>
      <c r="R5" s="17" t="s">
        <v>16</v>
      </c>
      <c r="S5" s="60" t="s">
        <v>17</v>
      </c>
      <c r="T5" s="14" t="s">
        <v>62</v>
      </c>
      <c r="U5" s="11" t="s">
        <v>13</v>
      </c>
      <c r="V5" s="11" t="s">
        <v>14</v>
      </c>
    </row>
    <row r="6" spans="1:22" ht="12.75">
      <c r="A6" s="11" t="s">
        <v>20</v>
      </c>
      <c r="B6" s="11" t="s">
        <v>21</v>
      </c>
      <c r="C6" s="20">
        <v>1.2</v>
      </c>
      <c r="D6" s="25">
        <v>1</v>
      </c>
      <c r="E6" s="63">
        <f aca="true" t="shared" si="0" ref="E6:E21">C6*D6</f>
        <v>1.2</v>
      </c>
      <c r="F6" s="23">
        <v>2</v>
      </c>
      <c r="G6" s="18">
        <f aca="true" t="shared" si="1" ref="G6:G21">C6*F6</f>
        <v>2.4</v>
      </c>
      <c r="H6" s="16">
        <v>2</v>
      </c>
      <c r="I6" s="11">
        <f aca="true" t="shared" si="2" ref="I6:I21">C6*H6</f>
        <v>2.4</v>
      </c>
      <c r="J6" s="23">
        <v>1</v>
      </c>
      <c r="K6" s="18">
        <f aca="true" t="shared" si="3" ref="K6:K21">C6*J6</f>
        <v>1.2</v>
      </c>
      <c r="L6" s="61">
        <v>1</v>
      </c>
      <c r="M6" s="11">
        <f aca="true" t="shared" si="4" ref="M6:M21">C6*L6</f>
        <v>1.2</v>
      </c>
      <c r="N6" s="23">
        <v>2</v>
      </c>
      <c r="O6" s="64">
        <f aca="true" t="shared" si="5" ref="O6:O21">C6*N6</f>
        <v>2.4</v>
      </c>
      <c r="P6" s="16">
        <v>2</v>
      </c>
      <c r="Q6" s="11">
        <f aca="true" t="shared" si="6" ref="Q6:Q21">C6*P6</f>
        <v>2.4</v>
      </c>
      <c r="R6" s="23">
        <v>2</v>
      </c>
      <c r="S6" s="18">
        <f aca="true" t="shared" si="7" ref="S6:S21">C6*R6</f>
        <v>2.4</v>
      </c>
      <c r="T6" s="28">
        <f>SUM(F6,J6,N6,R6)*B$3+SUM(D6,H6,L6,P6)*B$2</f>
        <v>330</v>
      </c>
      <c r="U6" s="11" t="s">
        <v>22</v>
      </c>
      <c r="V6" s="11" t="s">
        <v>21</v>
      </c>
    </row>
    <row r="7" spans="1:22" ht="12.75">
      <c r="A7" s="11" t="s">
        <v>29</v>
      </c>
      <c r="B7" s="11" t="s">
        <v>28</v>
      </c>
      <c r="C7" s="20">
        <v>1</v>
      </c>
      <c r="D7" s="25">
        <v>1</v>
      </c>
      <c r="E7" s="63">
        <f t="shared" si="0"/>
        <v>1</v>
      </c>
      <c r="F7" s="23"/>
      <c r="G7" s="18">
        <f t="shared" si="1"/>
        <v>0</v>
      </c>
      <c r="H7" s="16"/>
      <c r="I7" s="11">
        <f t="shared" si="2"/>
        <v>0</v>
      </c>
      <c r="J7" s="23">
        <v>1</v>
      </c>
      <c r="K7" s="18">
        <f t="shared" si="3"/>
        <v>1</v>
      </c>
      <c r="L7" s="61">
        <v>1</v>
      </c>
      <c r="M7" s="11">
        <f t="shared" si="4"/>
        <v>1</v>
      </c>
      <c r="N7" s="23"/>
      <c r="O7" s="64">
        <f t="shared" si="5"/>
        <v>0</v>
      </c>
      <c r="P7" s="16"/>
      <c r="Q7" s="11">
        <f t="shared" si="6"/>
        <v>0</v>
      </c>
      <c r="R7" s="23">
        <v>1</v>
      </c>
      <c r="S7" s="18">
        <f t="shared" si="7"/>
        <v>1</v>
      </c>
      <c r="T7" s="28">
        <f aca="true" t="shared" si="8" ref="T7:T21">SUM(F7,J7,N7,R7)*B$3+SUM(D7,H7,L7,P7)*B$2</f>
        <v>100</v>
      </c>
      <c r="U7" s="11" t="s">
        <v>29</v>
      </c>
      <c r="V7" s="11" t="s">
        <v>28</v>
      </c>
    </row>
    <row r="8" spans="1:22" ht="12.75">
      <c r="A8" s="11" t="s">
        <v>27</v>
      </c>
      <c r="B8" s="11" t="s">
        <v>28</v>
      </c>
      <c r="C8" s="20">
        <v>1</v>
      </c>
      <c r="D8" s="25"/>
      <c r="E8" s="63">
        <f t="shared" si="0"/>
        <v>0</v>
      </c>
      <c r="F8" s="23">
        <v>1</v>
      </c>
      <c r="G8" s="18">
        <f t="shared" si="1"/>
        <v>1</v>
      </c>
      <c r="H8" s="16">
        <v>1</v>
      </c>
      <c r="I8" s="11">
        <f t="shared" si="2"/>
        <v>1</v>
      </c>
      <c r="J8" s="23"/>
      <c r="K8" s="18">
        <f t="shared" si="3"/>
        <v>0</v>
      </c>
      <c r="L8" s="61"/>
      <c r="M8" s="11">
        <f t="shared" si="4"/>
        <v>0</v>
      </c>
      <c r="N8" s="23">
        <v>1</v>
      </c>
      <c r="O8" s="64">
        <f t="shared" si="5"/>
        <v>1</v>
      </c>
      <c r="P8" s="16">
        <v>1</v>
      </c>
      <c r="Q8" s="11">
        <f t="shared" si="6"/>
        <v>1</v>
      </c>
      <c r="R8" s="23"/>
      <c r="S8" s="18">
        <f t="shared" si="7"/>
        <v>0</v>
      </c>
      <c r="T8" s="28">
        <f t="shared" si="8"/>
        <v>100</v>
      </c>
      <c r="U8" s="11" t="s">
        <v>27</v>
      </c>
      <c r="V8" s="11" t="s">
        <v>28</v>
      </c>
    </row>
    <row r="9" spans="1:22" ht="12.75">
      <c r="A9" s="11" t="s">
        <v>23</v>
      </c>
      <c r="B9" s="11" t="s">
        <v>19</v>
      </c>
      <c r="C9" s="20">
        <v>1.2</v>
      </c>
      <c r="D9" s="25"/>
      <c r="E9" s="63">
        <f t="shared" si="0"/>
        <v>0</v>
      </c>
      <c r="F9" s="23">
        <v>1</v>
      </c>
      <c r="G9" s="18">
        <f t="shared" si="1"/>
        <v>1.2</v>
      </c>
      <c r="H9" s="16">
        <v>1</v>
      </c>
      <c r="I9" s="11">
        <f t="shared" si="2"/>
        <v>1.2</v>
      </c>
      <c r="J9" s="23"/>
      <c r="K9" s="18">
        <f t="shared" si="3"/>
        <v>0</v>
      </c>
      <c r="L9" s="61"/>
      <c r="M9" s="11">
        <f t="shared" si="4"/>
        <v>0</v>
      </c>
      <c r="N9" s="23">
        <v>1</v>
      </c>
      <c r="O9" s="64">
        <f t="shared" si="5"/>
        <v>1.2</v>
      </c>
      <c r="P9" s="16">
        <v>1</v>
      </c>
      <c r="Q9" s="11">
        <f t="shared" si="6"/>
        <v>1.2</v>
      </c>
      <c r="R9" s="23"/>
      <c r="S9" s="18">
        <f t="shared" si="7"/>
        <v>0</v>
      </c>
      <c r="T9" s="28">
        <f t="shared" si="8"/>
        <v>100</v>
      </c>
      <c r="U9" s="11" t="s">
        <v>23</v>
      </c>
      <c r="V9" s="11" t="s">
        <v>19</v>
      </c>
    </row>
    <row r="10" spans="1:22" ht="12.75">
      <c r="A10" s="11" t="s">
        <v>63</v>
      </c>
      <c r="B10" s="11" t="s">
        <v>25</v>
      </c>
      <c r="C10" s="20">
        <v>3</v>
      </c>
      <c r="D10" s="25"/>
      <c r="E10" s="63">
        <f t="shared" si="0"/>
        <v>0</v>
      </c>
      <c r="F10" s="23">
        <v>1</v>
      </c>
      <c r="G10" s="18">
        <f t="shared" si="1"/>
        <v>3</v>
      </c>
      <c r="H10" s="16">
        <v>1</v>
      </c>
      <c r="I10" s="11">
        <f t="shared" si="2"/>
        <v>3</v>
      </c>
      <c r="J10" s="23"/>
      <c r="K10" s="18">
        <f t="shared" si="3"/>
        <v>0</v>
      </c>
      <c r="L10" s="61"/>
      <c r="M10" s="11">
        <f t="shared" si="4"/>
        <v>0</v>
      </c>
      <c r="N10" s="23">
        <v>0.7</v>
      </c>
      <c r="O10" s="64">
        <f t="shared" si="5"/>
        <v>2.0999999999999996</v>
      </c>
      <c r="P10" s="16"/>
      <c r="Q10" s="11">
        <f t="shared" si="6"/>
        <v>0</v>
      </c>
      <c r="R10" s="23"/>
      <c r="S10" s="18">
        <f t="shared" si="7"/>
        <v>0</v>
      </c>
      <c r="T10" s="28">
        <f t="shared" si="8"/>
        <v>71</v>
      </c>
      <c r="U10" s="11" t="s">
        <v>63</v>
      </c>
      <c r="V10" s="11" t="s">
        <v>25</v>
      </c>
    </row>
    <row r="11" spans="1:22" ht="12.75">
      <c r="A11" s="11" t="s">
        <v>26</v>
      </c>
      <c r="B11" s="11" t="s">
        <v>25</v>
      </c>
      <c r="C11" s="20">
        <v>5</v>
      </c>
      <c r="D11" s="25">
        <v>1</v>
      </c>
      <c r="E11" s="63">
        <f t="shared" si="0"/>
        <v>5</v>
      </c>
      <c r="F11" s="23"/>
      <c r="G11" s="18">
        <f t="shared" si="1"/>
        <v>0</v>
      </c>
      <c r="H11" s="16"/>
      <c r="I11" s="11">
        <f t="shared" si="2"/>
        <v>0</v>
      </c>
      <c r="J11" s="23">
        <v>1</v>
      </c>
      <c r="K11" s="18">
        <f t="shared" si="3"/>
        <v>5</v>
      </c>
      <c r="L11" s="61">
        <v>0.9</v>
      </c>
      <c r="M11" s="11">
        <f t="shared" si="4"/>
        <v>4.5</v>
      </c>
      <c r="N11" s="23"/>
      <c r="O11" s="64">
        <f t="shared" si="5"/>
        <v>0</v>
      </c>
      <c r="P11" s="16"/>
      <c r="Q11" s="11">
        <f t="shared" si="6"/>
        <v>0</v>
      </c>
      <c r="R11" s="23">
        <v>0.9</v>
      </c>
      <c r="S11" s="18">
        <f t="shared" si="7"/>
        <v>4.5</v>
      </c>
      <c r="T11" s="28">
        <f t="shared" si="8"/>
        <v>95</v>
      </c>
      <c r="U11" s="11" t="s">
        <v>26</v>
      </c>
      <c r="V11" s="11" t="s">
        <v>25</v>
      </c>
    </row>
    <row r="12" spans="1:22" ht="12.75">
      <c r="A12" s="11" t="s">
        <v>64</v>
      </c>
      <c r="B12" s="11" t="s">
        <v>19</v>
      </c>
      <c r="C12" s="65">
        <v>3</v>
      </c>
      <c r="D12" s="66"/>
      <c r="E12" s="63">
        <f t="shared" si="0"/>
        <v>0</v>
      </c>
      <c r="F12" s="67">
        <v>1</v>
      </c>
      <c r="G12" s="18">
        <f t="shared" si="1"/>
        <v>3</v>
      </c>
      <c r="H12" s="16">
        <v>1</v>
      </c>
      <c r="I12" s="11">
        <f t="shared" si="2"/>
        <v>3</v>
      </c>
      <c r="J12" s="67"/>
      <c r="K12" s="18">
        <f t="shared" si="3"/>
        <v>0</v>
      </c>
      <c r="L12" s="61"/>
      <c r="M12" s="11">
        <f t="shared" si="4"/>
        <v>0</v>
      </c>
      <c r="N12" s="67">
        <v>1</v>
      </c>
      <c r="O12" s="64">
        <f t="shared" si="5"/>
        <v>3</v>
      </c>
      <c r="P12" s="16">
        <v>1</v>
      </c>
      <c r="Q12" s="11">
        <f t="shared" si="6"/>
        <v>3</v>
      </c>
      <c r="R12" s="67"/>
      <c r="S12" s="18">
        <f t="shared" si="7"/>
        <v>0</v>
      </c>
      <c r="T12" s="28">
        <f t="shared" si="8"/>
        <v>100</v>
      </c>
      <c r="U12" s="11" t="s">
        <v>64</v>
      </c>
      <c r="V12" s="11" t="s">
        <v>19</v>
      </c>
    </row>
    <row r="13" spans="1:22" ht="12.75">
      <c r="A13" s="11" t="s">
        <v>65</v>
      </c>
      <c r="B13" s="11" t="s">
        <v>25</v>
      </c>
      <c r="C13" s="65">
        <v>3</v>
      </c>
      <c r="D13" s="66">
        <v>0.6</v>
      </c>
      <c r="E13" s="63">
        <f t="shared" si="0"/>
        <v>1.7999999999999998</v>
      </c>
      <c r="F13" s="67"/>
      <c r="G13" s="18">
        <f t="shared" si="1"/>
        <v>0</v>
      </c>
      <c r="H13" s="16"/>
      <c r="I13" s="11">
        <f t="shared" si="2"/>
        <v>0</v>
      </c>
      <c r="J13" s="67">
        <v>1</v>
      </c>
      <c r="K13" s="18">
        <f t="shared" si="3"/>
        <v>3</v>
      </c>
      <c r="L13" s="61">
        <v>1</v>
      </c>
      <c r="M13" s="11">
        <f t="shared" si="4"/>
        <v>3</v>
      </c>
      <c r="N13" s="67"/>
      <c r="O13" s="64">
        <f t="shared" si="5"/>
        <v>0</v>
      </c>
      <c r="P13" s="16"/>
      <c r="Q13" s="11">
        <f t="shared" si="6"/>
        <v>0</v>
      </c>
      <c r="R13" s="67">
        <v>1</v>
      </c>
      <c r="S13" s="18">
        <f t="shared" si="7"/>
        <v>3</v>
      </c>
      <c r="T13" s="28">
        <f t="shared" si="8"/>
        <v>92</v>
      </c>
      <c r="U13" s="11" t="s">
        <v>65</v>
      </c>
      <c r="V13" s="11" t="s">
        <v>25</v>
      </c>
    </row>
    <row r="14" spans="1:22" ht="12.75">
      <c r="A14" s="11" t="s">
        <v>66</v>
      </c>
      <c r="B14" s="11" t="s">
        <v>25</v>
      </c>
      <c r="C14" s="65">
        <v>4</v>
      </c>
      <c r="D14" s="66"/>
      <c r="E14" s="63">
        <f t="shared" si="0"/>
        <v>0</v>
      </c>
      <c r="F14" s="67">
        <v>0.5</v>
      </c>
      <c r="G14" s="18">
        <f t="shared" si="1"/>
        <v>2</v>
      </c>
      <c r="H14" s="16">
        <v>1</v>
      </c>
      <c r="I14" s="11">
        <f t="shared" si="2"/>
        <v>4</v>
      </c>
      <c r="J14" s="67"/>
      <c r="K14" s="18">
        <f t="shared" si="3"/>
        <v>0</v>
      </c>
      <c r="L14" s="61"/>
      <c r="M14" s="11">
        <f t="shared" si="4"/>
        <v>0</v>
      </c>
      <c r="N14" s="67">
        <v>1</v>
      </c>
      <c r="O14" s="64">
        <f t="shared" si="5"/>
        <v>4</v>
      </c>
      <c r="P14" s="16">
        <v>1</v>
      </c>
      <c r="Q14" s="11">
        <f t="shared" si="6"/>
        <v>4</v>
      </c>
      <c r="R14" s="67"/>
      <c r="S14" s="18">
        <f t="shared" si="7"/>
        <v>0</v>
      </c>
      <c r="T14" s="28">
        <f t="shared" si="8"/>
        <v>85</v>
      </c>
      <c r="U14" s="11" t="s">
        <v>66</v>
      </c>
      <c r="V14" s="11" t="s">
        <v>25</v>
      </c>
    </row>
    <row r="15" spans="1:22" ht="12.75">
      <c r="A15" s="11" t="s">
        <v>67</v>
      </c>
      <c r="B15" s="11" t="s">
        <v>25</v>
      </c>
      <c r="C15" s="65">
        <v>2.8</v>
      </c>
      <c r="D15" s="66"/>
      <c r="E15" s="63">
        <f t="shared" si="0"/>
        <v>0</v>
      </c>
      <c r="F15" s="67"/>
      <c r="G15" s="18">
        <f t="shared" si="1"/>
        <v>0</v>
      </c>
      <c r="H15" s="16"/>
      <c r="I15" s="11">
        <f t="shared" si="2"/>
        <v>0</v>
      </c>
      <c r="J15" s="67"/>
      <c r="K15" s="18">
        <f t="shared" si="3"/>
        <v>0</v>
      </c>
      <c r="L15" s="61">
        <v>1</v>
      </c>
      <c r="M15" s="11">
        <f t="shared" si="4"/>
        <v>2.8</v>
      </c>
      <c r="N15" s="67"/>
      <c r="O15" s="64">
        <f t="shared" si="5"/>
        <v>0</v>
      </c>
      <c r="P15" s="16"/>
      <c r="Q15" s="11">
        <f t="shared" si="6"/>
        <v>0</v>
      </c>
      <c r="R15" s="67">
        <v>1</v>
      </c>
      <c r="S15" s="18">
        <f t="shared" si="7"/>
        <v>2.8</v>
      </c>
      <c r="T15" s="28">
        <f t="shared" si="8"/>
        <v>50</v>
      </c>
      <c r="U15" s="11" t="s">
        <v>67</v>
      </c>
      <c r="V15" s="11" t="s">
        <v>25</v>
      </c>
    </row>
    <row r="16" spans="1:22" ht="12.75">
      <c r="A16" s="11" t="s">
        <v>68</v>
      </c>
      <c r="B16" s="11" t="s">
        <v>25</v>
      </c>
      <c r="C16" s="20">
        <v>7</v>
      </c>
      <c r="D16" s="25"/>
      <c r="E16" s="63">
        <f t="shared" si="0"/>
        <v>0</v>
      </c>
      <c r="F16" s="23"/>
      <c r="G16" s="18">
        <f t="shared" si="1"/>
        <v>0</v>
      </c>
      <c r="H16" s="16"/>
      <c r="I16" s="11">
        <f t="shared" si="2"/>
        <v>0</v>
      </c>
      <c r="J16" s="23"/>
      <c r="K16" s="18">
        <f t="shared" si="3"/>
        <v>0</v>
      </c>
      <c r="L16" s="61"/>
      <c r="M16" s="11">
        <f t="shared" si="4"/>
        <v>0</v>
      </c>
      <c r="N16" s="23"/>
      <c r="O16" s="64">
        <f t="shared" si="5"/>
        <v>0</v>
      </c>
      <c r="P16" s="16">
        <v>0.5</v>
      </c>
      <c r="Q16" s="11">
        <f t="shared" si="6"/>
        <v>3.5</v>
      </c>
      <c r="R16" s="23"/>
      <c r="S16" s="18">
        <f t="shared" si="7"/>
        <v>0</v>
      </c>
      <c r="T16" s="28">
        <f t="shared" si="8"/>
        <v>10</v>
      </c>
      <c r="U16" s="11" t="s">
        <v>68</v>
      </c>
      <c r="V16" s="11" t="s">
        <v>25</v>
      </c>
    </row>
    <row r="17" spans="1:22" ht="12.75">
      <c r="A17" s="11" t="s">
        <v>69</v>
      </c>
      <c r="B17" s="11" t="s">
        <v>25</v>
      </c>
      <c r="C17" s="20">
        <v>2.5</v>
      </c>
      <c r="D17" s="25"/>
      <c r="E17" s="63">
        <f t="shared" si="0"/>
        <v>0</v>
      </c>
      <c r="F17" s="23"/>
      <c r="G17" s="18">
        <f t="shared" si="1"/>
        <v>0</v>
      </c>
      <c r="H17" s="16"/>
      <c r="I17" s="11">
        <f t="shared" si="2"/>
        <v>0</v>
      </c>
      <c r="J17" s="23"/>
      <c r="K17" s="18">
        <f t="shared" si="3"/>
        <v>0</v>
      </c>
      <c r="L17" s="61"/>
      <c r="M17" s="11">
        <f t="shared" si="4"/>
        <v>0</v>
      </c>
      <c r="N17" s="23"/>
      <c r="O17" s="64">
        <f t="shared" si="5"/>
        <v>0</v>
      </c>
      <c r="P17" s="16"/>
      <c r="Q17" s="11">
        <f t="shared" si="6"/>
        <v>0</v>
      </c>
      <c r="R17" s="23"/>
      <c r="S17" s="18">
        <f t="shared" si="7"/>
        <v>0</v>
      </c>
      <c r="T17" s="28">
        <f t="shared" si="8"/>
        <v>0</v>
      </c>
      <c r="U17" s="11" t="s">
        <v>69</v>
      </c>
      <c r="V17" s="11" t="s">
        <v>25</v>
      </c>
    </row>
    <row r="18" spans="1:22" ht="12.75">
      <c r="A18" s="11" t="s">
        <v>70</v>
      </c>
      <c r="B18" s="11" t="s">
        <v>19</v>
      </c>
      <c r="C18" s="20">
        <v>1.2</v>
      </c>
      <c r="D18" s="25">
        <v>1</v>
      </c>
      <c r="E18" s="63">
        <f t="shared" si="0"/>
        <v>1.2</v>
      </c>
      <c r="F18" s="23">
        <v>2</v>
      </c>
      <c r="G18" s="18">
        <f t="shared" si="1"/>
        <v>2.4</v>
      </c>
      <c r="H18" s="16"/>
      <c r="I18" s="11">
        <f t="shared" si="2"/>
        <v>0</v>
      </c>
      <c r="J18" s="23"/>
      <c r="K18" s="18">
        <f t="shared" si="3"/>
        <v>0</v>
      </c>
      <c r="L18" s="61">
        <v>2</v>
      </c>
      <c r="M18" s="11">
        <f t="shared" si="4"/>
        <v>2.4</v>
      </c>
      <c r="N18" s="23">
        <v>1</v>
      </c>
      <c r="O18" s="64">
        <f t="shared" si="5"/>
        <v>1.2</v>
      </c>
      <c r="P18" s="16"/>
      <c r="Q18" s="11">
        <f t="shared" si="6"/>
        <v>0</v>
      </c>
      <c r="R18" s="23">
        <v>1</v>
      </c>
      <c r="S18" s="18">
        <f t="shared" si="7"/>
        <v>1.2</v>
      </c>
      <c r="T18" s="28">
        <f t="shared" si="8"/>
        <v>180</v>
      </c>
      <c r="U18" s="11" t="s">
        <v>70</v>
      </c>
      <c r="V18" s="11" t="s">
        <v>19</v>
      </c>
    </row>
    <row r="19" spans="1:22" ht="12.75">
      <c r="A19" s="11" t="s">
        <v>30</v>
      </c>
      <c r="B19" s="11" t="s">
        <v>25</v>
      </c>
      <c r="C19" s="20">
        <v>12</v>
      </c>
      <c r="D19" s="25">
        <v>0.4</v>
      </c>
      <c r="E19" s="63">
        <f t="shared" si="0"/>
        <v>4.800000000000001</v>
      </c>
      <c r="F19" s="23"/>
      <c r="G19" s="18">
        <f t="shared" si="1"/>
        <v>0</v>
      </c>
      <c r="H19" s="16"/>
      <c r="I19" s="11">
        <f t="shared" si="2"/>
        <v>0</v>
      </c>
      <c r="J19" s="23">
        <v>0.4</v>
      </c>
      <c r="K19" s="18">
        <f t="shared" si="3"/>
        <v>4.800000000000001</v>
      </c>
      <c r="L19" s="61"/>
      <c r="M19" s="11">
        <f t="shared" si="4"/>
        <v>0</v>
      </c>
      <c r="N19" s="23"/>
      <c r="O19" s="64">
        <f t="shared" si="5"/>
        <v>0</v>
      </c>
      <c r="P19" s="16"/>
      <c r="Q19" s="11">
        <f t="shared" si="6"/>
        <v>0</v>
      </c>
      <c r="R19" s="23"/>
      <c r="S19" s="18">
        <f t="shared" si="7"/>
        <v>0</v>
      </c>
      <c r="T19" s="28">
        <f t="shared" si="8"/>
        <v>20</v>
      </c>
      <c r="U19" s="11" t="s">
        <v>30</v>
      </c>
      <c r="V19" s="11" t="s">
        <v>25</v>
      </c>
    </row>
    <row r="20" spans="1:22" ht="12.75">
      <c r="A20" s="68" t="s">
        <v>33</v>
      </c>
      <c r="B20" s="11" t="s">
        <v>28</v>
      </c>
      <c r="C20" s="20">
        <v>1</v>
      </c>
      <c r="D20" s="25"/>
      <c r="E20" s="63">
        <f t="shared" si="0"/>
        <v>0</v>
      </c>
      <c r="F20" s="23">
        <v>1</v>
      </c>
      <c r="G20" s="18">
        <f t="shared" si="1"/>
        <v>1</v>
      </c>
      <c r="H20" s="16">
        <v>1</v>
      </c>
      <c r="I20" s="11">
        <f t="shared" si="2"/>
        <v>1</v>
      </c>
      <c r="J20" s="23"/>
      <c r="K20" s="18">
        <f t="shared" si="3"/>
        <v>0</v>
      </c>
      <c r="L20" s="61"/>
      <c r="M20" s="11">
        <f t="shared" si="4"/>
        <v>0</v>
      </c>
      <c r="N20" s="23">
        <v>1</v>
      </c>
      <c r="O20" s="64">
        <f t="shared" si="5"/>
        <v>1</v>
      </c>
      <c r="P20" s="16">
        <v>1</v>
      </c>
      <c r="Q20" s="11">
        <f t="shared" si="6"/>
        <v>1</v>
      </c>
      <c r="R20" s="23"/>
      <c r="S20" s="18">
        <f t="shared" si="7"/>
        <v>0</v>
      </c>
      <c r="T20" s="28">
        <f t="shared" si="8"/>
        <v>100</v>
      </c>
      <c r="U20" s="68" t="s">
        <v>33</v>
      </c>
      <c r="V20" s="11" t="s">
        <v>28</v>
      </c>
    </row>
    <row r="21" spans="1:22" ht="12.75">
      <c r="A21" s="11" t="s">
        <v>71</v>
      </c>
      <c r="B21" s="11" t="s">
        <v>28</v>
      </c>
      <c r="C21" s="20">
        <v>1</v>
      </c>
      <c r="D21" s="25">
        <v>1</v>
      </c>
      <c r="E21" s="63">
        <f t="shared" si="0"/>
        <v>1</v>
      </c>
      <c r="F21" s="23"/>
      <c r="G21" s="18">
        <f t="shared" si="1"/>
        <v>0</v>
      </c>
      <c r="H21" s="16"/>
      <c r="I21" s="11">
        <f t="shared" si="2"/>
        <v>0</v>
      </c>
      <c r="J21" s="23">
        <v>1</v>
      </c>
      <c r="K21" s="18">
        <f t="shared" si="3"/>
        <v>1</v>
      </c>
      <c r="L21" s="61">
        <v>1</v>
      </c>
      <c r="M21" s="11">
        <f t="shared" si="4"/>
        <v>1</v>
      </c>
      <c r="N21" s="23"/>
      <c r="O21" s="64">
        <f t="shared" si="5"/>
        <v>0</v>
      </c>
      <c r="P21" s="16"/>
      <c r="Q21" s="11">
        <f t="shared" si="6"/>
        <v>0</v>
      </c>
      <c r="R21" s="23">
        <v>1</v>
      </c>
      <c r="S21" s="18">
        <f t="shared" si="7"/>
        <v>1</v>
      </c>
      <c r="T21" s="28">
        <f t="shared" si="8"/>
        <v>100</v>
      </c>
      <c r="U21" s="11" t="s">
        <v>71</v>
      </c>
      <c r="V21" s="11" t="s">
        <v>28</v>
      </c>
    </row>
    <row r="22" spans="1:20" ht="12.75">
      <c r="A22" s="10" t="s">
        <v>34</v>
      </c>
      <c r="B22" s="10"/>
      <c r="C22" s="34"/>
      <c r="D22" s="69"/>
      <c r="E22" s="6">
        <f>SUM(E6:E21)</f>
        <v>16</v>
      </c>
      <c r="F22" s="70"/>
      <c r="G22" s="71">
        <f>SUM(G6:G21)</f>
        <v>16</v>
      </c>
      <c r="H22" s="69"/>
      <c r="I22" s="6">
        <f>SUM(I6:I21)</f>
        <v>15.6</v>
      </c>
      <c r="J22" s="70"/>
      <c r="K22" s="71">
        <f>SUM(K6:K21)</f>
        <v>16</v>
      </c>
      <c r="L22" s="28"/>
      <c r="M22" s="6">
        <f>SUM(M6:M21)</f>
        <v>15.9</v>
      </c>
      <c r="N22" s="70"/>
      <c r="O22" s="72">
        <f>SUM(O6:O21)</f>
        <v>15.9</v>
      </c>
      <c r="P22" s="69"/>
      <c r="Q22" s="6">
        <f>SUM(Q6:Q21)</f>
        <v>16.099999999999998</v>
      </c>
      <c r="R22" s="70"/>
      <c r="S22" s="71">
        <f>SUM(S6:S21)</f>
        <v>15.9</v>
      </c>
      <c r="T22" s="73"/>
    </row>
    <row r="23" spans="1:9" ht="12.75">
      <c r="A23" s="40" t="s">
        <v>72</v>
      </c>
      <c r="B23" s="74">
        <f>SUM(E22,I22,M22,Q22)</f>
        <v>63.599999999999994</v>
      </c>
      <c r="E23" s="75" t="s">
        <v>73</v>
      </c>
      <c r="G23" s="74">
        <f>B23+Mai!G19</f>
        <v>128.9</v>
      </c>
      <c r="I23" t="s">
        <v>74</v>
      </c>
    </row>
    <row r="24" spans="1:7" ht="12.75">
      <c r="A24" s="40" t="s">
        <v>75</v>
      </c>
      <c r="B24" s="74">
        <f>SUM(G22,K22,O22,S22)</f>
        <v>63.8</v>
      </c>
      <c r="E24" s="75" t="s">
        <v>73</v>
      </c>
      <c r="G24" s="74">
        <f>B24+Mai!G20</f>
        <v>129.39999999999998</v>
      </c>
    </row>
    <row r="25" spans="1:18" ht="12.75">
      <c r="A25" s="40" t="s">
        <v>76</v>
      </c>
      <c r="D25" s="42">
        <f>D10+D11+D12+D13+D14+D15+D16+D17+D18+D19</f>
        <v>3</v>
      </c>
      <c r="F25" s="42">
        <f aca="true" t="shared" si="9" ref="F25:R25">F10+F11+F12+F13+F14+F15+F16+F17+F18+F19</f>
        <v>4.5</v>
      </c>
      <c r="H25" s="42">
        <f t="shared" si="9"/>
        <v>3</v>
      </c>
      <c r="J25" s="42">
        <f t="shared" si="9"/>
        <v>2.4</v>
      </c>
      <c r="L25" s="42">
        <f t="shared" si="9"/>
        <v>4.9</v>
      </c>
      <c r="N25" s="42">
        <f t="shared" si="9"/>
        <v>3.7</v>
      </c>
      <c r="P25" s="42">
        <f t="shared" si="9"/>
        <v>2.5</v>
      </c>
      <c r="R25" s="42">
        <f t="shared" si="9"/>
        <v>3.9</v>
      </c>
    </row>
    <row r="26" ht="12.75">
      <c r="A26" s="48"/>
    </row>
    <row r="28" spans="1:19" ht="12.75">
      <c r="A28" s="33" t="s">
        <v>77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24.75">
      <c r="A29" s="49" t="s">
        <v>54</v>
      </c>
      <c r="B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20" s="4" customFormat="1" ht="25.5">
      <c r="A30" s="49" t="s">
        <v>55</v>
      </c>
      <c r="B30" s="6"/>
      <c r="C30" s="20"/>
      <c r="D30" s="54" t="s">
        <v>56</v>
      </c>
      <c r="E30" s="54"/>
      <c r="F30" s="54"/>
      <c r="G30" s="54"/>
      <c r="H30" s="54" t="s">
        <v>57</v>
      </c>
      <c r="I30" s="54"/>
      <c r="J30" s="54"/>
      <c r="K30" s="54"/>
      <c r="L30" s="55" t="s">
        <v>58</v>
      </c>
      <c r="M30" s="55"/>
      <c r="N30" s="55"/>
      <c r="O30" s="55"/>
      <c r="P30" s="54" t="s">
        <v>59</v>
      </c>
      <c r="Q30" s="54"/>
      <c r="R30" s="54"/>
      <c r="S30" s="54"/>
      <c r="T30" s="56"/>
    </row>
    <row r="31" spans="1:22" ht="12.75">
      <c r="A31" s="10" t="s">
        <v>60</v>
      </c>
      <c r="B31" s="11"/>
      <c r="C31" s="7"/>
      <c r="D31" s="12" t="s">
        <v>10</v>
      </c>
      <c r="E31" s="12"/>
      <c r="F31" s="13" t="s">
        <v>11</v>
      </c>
      <c r="G31" s="13"/>
      <c r="H31" s="12" t="s">
        <v>10</v>
      </c>
      <c r="I31" s="12"/>
      <c r="J31" s="13" t="s">
        <v>11</v>
      </c>
      <c r="K31" s="13"/>
      <c r="L31" s="57" t="s">
        <v>10</v>
      </c>
      <c r="M31" s="57"/>
      <c r="N31" s="58" t="s">
        <v>11</v>
      </c>
      <c r="O31" s="58"/>
      <c r="P31" s="12" t="s">
        <v>10</v>
      </c>
      <c r="Q31" s="12"/>
      <c r="R31" s="13" t="s">
        <v>11</v>
      </c>
      <c r="S31" s="13"/>
      <c r="T31" s="14" t="s">
        <v>61</v>
      </c>
      <c r="U31" s="10" t="s">
        <v>60</v>
      </c>
      <c r="V31" s="11"/>
    </row>
    <row r="32" spans="1:22" ht="12.75">
      <c r="A32" s="11" t="s">
        <v>13</v>
      </c>
      <c r="B32" s="11" t="s">
        <v>14</v>
      </c>
      <c r="C32" s="7" t="s">
        <v>15</v>
      </c>
      <c r="D32" s="16" t="s">
        <v>16</v>
      </c>
      <c r="E32" s="59" t="s">
        <v>17</v>
      </c>
      <c r="F32" s="17" t="s">
        <v>16</v>
      </c>
      <c r="G32" s="60" t="s">
        <v>17</v>
      </c>
      <c r="H32" s="16" t="s">
        <v>16</v>
      </c>
      <c r="I32" s="59" t="s">
        <v>17</v>
      </c>
      <c r="J32" s="17" t="s">
        <v>16</v>
      </c>
      <c r="K32" s="60" t="s">
        <v>17</v>
      </c>
      <c r="L32" s="61" t="s">
        <v>16</v>
      </c>
      <c r="M32" s="59" t="s">
        <v>17</v>
      </c>
      <c r="N32" s="17" t="s">
        <v>16</v>
      </c>
      <c r="O32" s="62" t="s">
        <v>17</v>
      </c>
      <c r="P32" s="16" t="s">
        <v>16</v>
      </c>
      <c r="Q32" s="59" t="s">
        <v>17</v>
      </c>
      <c r="R32" s="17" t="s">
        <v>16</v>
      </c>
      <c r="S32" s="60" t="s">
        <v>17</v>
      </c>
      <c r="T32" s="14" t="s">
        <v>62</v>
      </c>
      <c r="U32" s="11" t="s">
        <v>13</v>
      </c>
      <c r="V32" s="11" t="s">
        <v>14</v>
      </c>
    </row>
    <row r="33" spans="1:22" ht="12.75">
      <c r="A33" s="11" t="s">
        <v>20</v>
      </c>
      <c r="B33" s="11" t="s">
        <v>21</v>
      </c>
      <c r="C33" s="20">
        <v>1.2</v>
      </c>
      <c r="D33" s="25"/>
      <c r="E33" s="63">
        <f aca="true" t="shared" si="10" ref="E33:E48">C33*D33</f>
        <v>0</v>
      </c>
      <c r="F33" s="23"/>
      <c r="G33" s="18">
        <f aca="true" t="shared" si="11" ref="G33:G48">C33*F33</f>
        <v>0</v>
      </c>
      <c r="H33" s="16"/>
      <c r="I33" s="11">
        <f aca="true" t="shared" si="12" ref="I33:I48">C33*H33</f>
        <v>0</v>
      </c>
      <c r="J33" s="23"/>
      <c r="K33" s="18">
        <f aca="true" t="shared" si="13" ref="K33:K48">C33*J33</f>
        <v>0</v>
      </c>
      <c r="L33" s="61"/>
      <c r="M33" s="11">
        <f aca="true" t="shared" si="14" ref="M33:M48">C33*L33</f>
        <v>0</v>
      </c>
      <c r="N33" s="23"/>
      <c r="O33" s="64">
        <f aca="true" t="shared" si="15" ref="O33:O48">C33*N33</f>
        <v>0</v>
      </c>
      <c r="P33" s="16"/>
      <c r="Q33" s="11">
        <f aca="true" t="shared" si="16" ref="Q33:Q48">C33*P33</f>
        <v>0</v>
      </c>
      <c r="R33" s="23"/>
      <c r="S33" s="18">
        <f aca="true" t="shared" si="17" ref="S33:S48">C33*R33</f>
        <v>0</v>
      </c>
      <c r="T33" s="28">
        <f>SUM(F33,J33,N33,R33)*B$3+SUM(D33,H33,L33,P33)*B$2</f>
        <v>0</v>
      </c>
      <c r="U33" s="11" t="s">
        <v>22</v>
      </c>
      <c r="V33" s="11" t="s">
        <v>21</v>
      </c>
    </row>
    <row r="34" spans="1:22" ht="12.75">
      <c r="A34" s="11" t="s">
        <v>29</v>
      </c>
      <c r="B34" s="11" t="s">
        <v>28</v>
      </c>
      <c r="C34" s="20">
        <v>1</v>
      </c>
      <c r="D34" s="25"/>
      <c r="E34" s="63">
        <f t="shared" si="10"/>
        <v>0</v>
      </c>
      <c r="F34" s="23"/>
      <c r="G34" s="18">
        <f t="shared" si="11"/>
        <v>0</v>
      </c>
      <c r="H34" s="16"/>
      <c r="I34" s="11">
        <f t="shared" si="12"/>
        <v>0</v>
      </c>
      <c r="J34" s="23"/>
      <c r="K34" s="18">
        <f t="shared" si="13"/>
        <v>0</v>
      </c>
      <c r="L34" s="61"/>
      <c r="M34" s="11">
        <f t="shared" si="14"/>
        <v>0</v>
      </c>
      <c r="N34" s="23"/>
      <c r="O34" s="64">
        <f t="shared" si="15"/>
        <v>0</v>
      </c>
      <c r="P34" s="16"/>
      <c r="Q34" s="11">
        <f t="shared" si="16"/>
        <v>0</v>
      </c>
      <c r="R34" s="23"/>
      <c r="S34" s="18">
        <f t="shared" si="17"/>
        <v>0</v>
      </c>
      <c r="T34" s="28">
        <f aca="true" t="shared" si="18" ref="T34:T48">SUM(F34,J34,N34,R34)*B$3+SUM(D34,H34,L34,P34)*B$2</f>
        <v>0</v>
      </c>
      <c r="U34" s="11" t="s">
        <v>29</v>
      </c>
      <c r="V34" s="11" t="s">
        <v>28</v>
      </c>
    </row>
    <row r="35" spans="1:22" ht="12.75">
      <c r="A35" s="11" t="s">
        <v>27</v>
      </c>
      <c r="B35" s="11" t="s">
        <v>28</v>
      </c>
      <c r="C35" s="20">
        <v>1</v>
      </c>
      <c r="D35" s="25"/>
      <c r="E35" s="63">
        <f t="shared" si="10"/>
        <v>0</v>
      </c>
      <c r="F35" s="23"/>
      <c r="G35" s="18">
        <f t="shared" si="11"/>
        <v>0</v>
      </c>
      <c r="H35" s="16"/>
      <c r="I35" s="11">
        <f t="shared" si="12"/>
        <v>0</v>
      </c>
      <c r="J35" s="23"/>
      <c r="K35" s="18">
        <f t="shared" si="13"/>
        <v>0</v>
      </c>
      <c r="L35" s="61"/>
      <c r="M35" s="11">
        <f t="shared" si="14"/>
        <v>0</v>
      </c>
      <c r="N35" s="23"/>
      <c r="O35" s="64">
        <f t="shared" si="15"/>
        <v>0</v>
      </c>
      <c r="P35" s="16"/>
      <c r="Q35" s="11">
        <f t="shared" si="16"/>
        <v>0</v>
      </c>
      <c r="R35" s="23"/>
      <c r="S35" s="18">
        <f t="shared" si="17"/>
        <v>0</v>
      </c>
      <c r="T35" s="28">
        <f t="shared" si="18"/>
        <v>0</v>
      </c>
      <c r="U35" s="11" t="s">
        <v>27</v>
      </c>
      <c r="V35" s="11" t="s">
        <v>28</v>
      </c>
    </row>
    <row r="36" spans="1:22" ht="12.75">
      <c r="A36" s="11" t="s">
        <v>23</v>
      </c>
      <c r="B36" s="11" t="s">
        <v>19</v>
      </c>
      <c r="C36" s="20">
        <v>1.2</v>
      </c>
      <c r="D36" s="25"/>
      <c r="E36" s="63">
        <f t="shared" si="10"/>
        <v>0</v>
      </c>
      <c r="F36" s="23"/>
      <c r="G36" s="18">
        <f t="shared" si="11"/>
        <v>0</v>
      </c>
      <c r="H36" s="16"/>
      <c r="I36" s="11">
        <f t="shared" si="12"/>
        <v>0</v>
      </c>
      <c r="J36" s="23"/>
      <c r="K36" s="18">
        <f t="shared" si="13"/>
        <v>0</v>
      </c>
      <c r="L36" s="61"/>
      <c r="M36" s="11">
        <f t="shared" si="14"/>
        <v>0</v>
      </c>
      <c r="N36" s="23"/>
      <c r="O36" s="64">
        <f t="shared" si="15"/>
        <v>0</v>
      </c>
      <c r="P36" s="16"/>
      <c r="Q36" s="11">
        <f t="shared" si="16"/>
        <v>0</v>
      </c>
      <c r="R36" s="23"/>
      <c r="S36" s="18">
        <f t="shared" si="17"/>
        <v>0</v>
      </c>
      <c r="T36" s="28">
        <f t="shared" si="18"/>
        <v>0</v>
      </c>
      <c r="U36" s="11" t="s">
        <v>23</v>
      </c>
      <c r="V36" s="11" t="s">
        <v>19</v>
      </c>
    </row>
    <row r="37" spans="1:22" ht="12.75">
      <c r="A37" s="11" t="s">
        <v>63</v>
      </c>
      <c r="B37" s="11" t="s">
        <v>25</v>
      </c>
      <c r="C37" s="20">
        <v>3</v>
      </c>
      <c r="D37" s="25"/>
      <c r="E37" s="63">
        <f t="shared" si="10"/>
        <v>0</v>
      </c>
      <c r="F37" s="23"/>
      <c r="G37" s="18">
        <f t="shared" si="11"/>
        <v>0</v>
      </c>
      <c r="H37" s="16"/>
      <c r="I37" s="11">
        <f t="shared" si="12"/>
        <v>0</v>
      </c>
      <c r="J37" s="23"/>
      <c r="K37" s="18">
        <f t="shared" si="13"/>
        <v>0</v>
      </c>
      <c r="L37" s="61"/>
      <c r="M37" s="11">
        <f t="shared" si="14"/>
        <v>0</v>
      </c>
      <c r="N37" s="23"/>
      <c r="O37" s="64">
        <f t="shared" si="15"/>
        <v>0</v>
      </c>
      <c r="P37" s="16"/>
      <c r="Q37" s="11">
        <f t="shared" si="16"/>
        <v>0</v>
      </c>
      <c r="R37" s="23"/>
      <c r="S37" s="18">
        <f t="shared" si="17"/>
        <v>0</v>
      </c>
      <c r="T37" s="28">
        <f t="shared" si="18"/>
        <v>0</v>
      </c>
      <c r="U37" s="11" t="s">
        <v>63</v>
      </c>
      <c r="V37" s="11" t="s">
        <v>25</v>
      </c>
    </row>
    <row r="38" spans="1:22" ht="12.75">
      <c r="A38" s="11" t="s">
        <v>26</v>
      </c>
      <c r="B38" s="11" t="s">
        <v>25</v>
      </c>
      <c r="C38" s="20">
        <v>5</v>
      </c>
      <c r="D38" s="25"/>
      <c r="E38" s="63">
        <f t="shared" si="10"/>
        <v>0</v>
      </c>
      <c r="F38" s="23"/>
      <c r="G38" s="18">
        <f t="shared" si="11"/>
        <v>0</v>
      </c>
      <c r="H38" s="16"/>
      <c r="I38" s="11">
        <f t="shared" si="12"/>
        <v>0</v>
      </c>
      <c r="J38" s="23"/>
      <c r="K38" s="18">
        <f t="shared" si="13"/>
        <v>0</v>
      </c>
      <c r="L38" s="61"/>
      <c r="M38" s="11">
        <f t="shared" si="14"/>
        <v>0</v>
      </c>
      <c r="N38" s="23"/>
      <c r="O38" s="64">
        <f t="shared" si="15"/>
        <v>0</v>
      </c>
      <c r="P38" s="16"/>
      <c r="Q38" s="11">
        <f t="shared" si="16"/>
        <v>0</v>
      </c>
      <c r="R38" s="23"/>
      <c r="S38" s="18">
        <f t="shared" si="17"/>
        <v>0</v>
      </c>
      <c r="T38" s="28">
        <f t="shared" si="18"/>
        <v>0</v>
      </c>
      <c r="U38" s="11" t="s">
        <v>26</v>
      </c>
      <c r="V38" s="11" t="s">
        <v>25</v>
      </c>
    </row>
    <row r="39" spans="1:22" ht="12.75">
      <c r="A39" s="11" t="s">
        <v>64</v>
      </c>
      <c r="B39" s="11" t="s">
        <v>19</v>
      </c>
      <c r="C39" s="65">
        <v>3</v>
      </c>
      <c r="D39" s="66"/>
      <c r="E39" s="63">
        <f t="shared" si="10"/>
        <v>0</v>
      </c>
      <c r="F39" s="67"/>
      <c r="G39" s="18">
        <f t="shared" si="11"/>
        <v>0</v>
      </c>
      <c r="H39" s="16"/>
      <c r="I39" s="11">
        <f t="shared" si="12"/>
        <v>0</v>
      </c>
      <c r="J39" s="67"/>
      <c r="K39" s="18">
        <f t="shared" si="13"/>
        <v>0</v>
      </c>
      <c r="L39" s="61"/>
      <c r="M39" s="11">
        <f t="shared" si="14"/>
        <v>0</v>
      </c>
      <c r="N39" s="67"/>
      <c r="O39" s="64">
        <f t="shared" si="15"/>
        <v>0</v>
      </c>
      <c r="P39" s="16"/>
      <c r="Q39" s="11">
        <f t="shared" si="16"/>
        <v>0</v>
      </c>
      <c r="R39" s="67"/>
      <c r="S39" s="18">
        <f t="shared" si="17"/>
        <v>0</v>
      </c>
      <c r="T39" s="28">
        <f t="shared" si="18"/>
        <v>0</v>
      </c>
      <c r="U39" s="11" t="s">
        <v>64</v>
      </c>
      <c r="V39" s="11" t="s">
        <v>19</v>
      </c>
    </row>
    <row r="40" spans="1:22" ht="12.75">
      <c r="A40" s="11" t="s">
        <v>65</v>
      </c>
      <c r="B40" s="11" t="s">
        <v>25</v>
      </c>
      <c r="C40" s="65">
        <v>3</v>
      </c>
      <c r="D40" s="66"/>
      <c r="E40" s="63">
        <f t="shared" si="10"/>
        <v>0</v>
      </c>
      <c r="F40" s="67"/>
      <c r="G40" s="18">
        <f t="shared" si="11"/>
        <v>0</v>
      </c>
      <c r="H40" s="16"/>
      <c r="I40" s="11">
        <f t="shared" si="12"/>
        <v>0</v>
      </c>
      <c r="J40" s="67"/>
      <c r="K40" s="18">
        <f t="shared" si="13"/>
        <v>0</v>
      </c>
      <c r="L40" s="61"/>
      <c r="M40" s="11">
        <f t="shared" si="14"/>
        <v>0</v>
      </c>
      <c r="N40" s="67"/>
      <c r="O40" s="64">
        <f t="shared" si="15"/>
        <v>0</v>
      </c>
      <c r="P40" s="16"/>
      <c r="Q40" s="11">
        <f t="shared" si="16"/>
        <v>0</v>
      </c>
      <c r="R40" s="67"/>
      <c r="S40" s="18">
        <f t="shared" si="17"/>
        <v>0</v>
      </c>
      <c r="T40" s="28">
        <f t="shared" si="18"/>
        <v>0</v>
      </c>
      <c r="U40" s="11" t="s">
        <v>65</v>
      </c>
      <c r="V40" s="11" t="s">
        <v>25</v>
      </c>
    </row>
    <row r="41" spans="1:22" ht="12.75">
      <c r="A41" s="11" t="s">
        <v>66</v>
      </c>
      <c r="B41" s="11" t="s">
        <v>25</v>
      </c>
      <c r="C41" s="65">
        <v>4</v>
      </c>
      <c r="D41" s="66"/>
      <c r="E41" s="63">
        <f t="shared" si="10"/>
        <v>0</v>
      </c>
      <c r="F41" s="67"/>
      <c r="G41" s="18">
        <f t="shared" si="11"/>
        <v>0</v>
      </c>
      <c r="H41" s="16"/>
      <c r="I41" s="11">
        <f t="shared" si="12"/>
        <v>0</v>
      </c>
      <c r="J41" s="67"/>
      <c r="K41" s="18">
        <f t="shared" si="13"/>
        <v>0</v>
      </c>
      <c r="L41" s="61"/>
      <c r="M41" s="11">
        <f t="shared" si="14"/>
        <v>0</v>
      </c>
      <c r="N41" s="67"/>
      <c r="O41" s="64">
        <f t="shared" si="15"/>
        <v>0</v>
      </c>
      <c r="P41" s="16"/>
      <c r="Q41" s="11">
        <f t="shared" si="16"/>
        <v>0</v>
      </c>
      <c r="R41" s="67"/>
      <c r="S41" s="18">
        <f t="shared" si="17"/>
        <v>0</v>
      </c>
      <c r="T41" s="28">
        <f t="shared" si="18"/>
        <v>0</v>
      </c>
      <c r="U41" s="11" t="s">
        <v>66</v>
      </c>
      <c r="V41" s="11" t="s">
        <v>25</v>
      </c>
    </row>
    <row r="42" spans="1:22" ht="12.75">
      <c r="A42" s="11" t="s">
        <v>67</v>
      </c>
      <c r="B42" s="11" t="s">
        <v>25</v>
      </c>
      <c r="C42" s="65">
        <v>2.8</v>
      </c>
      <c r="D42" s="66"/>
      <c r="E42" s="63">
        <f t="shared" si="10"/>
        <v>0</v>
      </c>
      <c r="F42" s="67"/>
      <c r="G42" s="18">
        <f t="shared" si="11"/>
        <v>0</v>
      </c>
      <c r="H42" s="16"/>
      <c r="I42" s="11">
        <f t="shared" si="12"/>
        <v>0</v>
      </c>
      <c r="J42" s="67"/>
      <c r="K42" s="18">
        <f t="shared" si="13"/>
        <v>0</v>
      </c>
      <c r="L42" s="61"/>
      <c r="M42" s="11">
        <f t="shared" si="14"/>
        <v>0</v>
      </c>
      <c r="N42" s="67"/>
      <c r="O42" s="64">
        <f t="shared" si="15"/>
        <v>0</v>
      </c>
      <c r="P42" s="16"/>
      <c r="Q42" s="11">
        <f t="shared" si="16"/>
        <v>0</v>
      </c>
      <c r="R42" s="67"/>
      <c r="S42" s="18">
        <f t="shared" si="17"/>
        <v>0</v>
      </c>
      <c r="T42" s="28">
        <f t="shared" si="18"/>
        <v>0</v>
      </c>
      <c r="U42" s="11" t="s">
        <v>67</v>
      </c>
      <c r="V42" s="11" t="s">
        <v>25</v>
      </c>
    </row>
    <row r="43" spans="1:22" ht="12.75">
      <c r="A43" s="11" t="s">
        <v>68</v>
      </c>
      <c r="B43" s="11" t="s">
        <v>25</v>
      </c>
      <c r="C43" s="20">
        <v>7</v>
      </c>
      <c r="D43" s="25"/>
      <c r="E43" s="63">
        <f t="shared" si="10"/>
        <v>0</v>
      </c>
      <c r="F43" s="23"/>
      <c r="G43" s="18">
        <f t="shared" si="11"/>
        <v>0</v>
      </c>
      <c r="H43" s="16"/>
      <c r="I43" s="11">
        <f t="shared" si="12"/>
        <v>0</v>
      </c>
      <c r="J43" s="23"/>
      <c r="K43" s="18">
        <f t="shared" si="13"/>
        <v>0</v>
      </c>
      <c r="L43" s="61"/>
      <c r="M43" s="11">
        <f t="shared" si="14"/>
        <v>0</v>
      </c>
      <c r="N43" s="23"/>
      <c r="O43" s="64">
        <f t="shared" si="15"/>
        <v>0</v>
      </c>
      <c r="P43" s="16"/>
      <c r="Q43" s="11">
        <f t="shared" si="16"/>
        <v>0</v>
      </c>
      <c r="R43" s="23"/>
      <c r="S43" s="18">
        <f t="shared" si="17"/>
        <v>0</v>
      </c>
      <c r="T43" s="28">
        <f t="shared" si="18"/>
        <v>0</v>
      </c>
      <c r="U43" s="11" t="s">
        <v>68</v>
      </c>
      <c r="V43" s="11" t="s">
        <v>25</v>
      </c>
    </row>
    <row r="44" spans="1:22" ht="12.75">
      <c r="A44" s="11" t="s">
        <v>69</v>
      </c>
      <c r="B44" s="11" t="s">
        <v>25</v>
      </c>
      <c r="C44" s="20">
        <v>2.5</v>
      </c>
      <c r="D44" s="25"/>
      <c r="E44" s="63">
        <f t="shared" si="10"/>
        <v>0</v>
      </c>
      <c r="F44" s="23"/>
      <c r="G44" s="18">
        <f t="shared" si="11"/>
        <v>0</v>
      </c>
      <c r="H44" s="16"/>
      <c r="I44" s="11">
        <f t="shared" si="12"/>
        <v>0</v>
      </c>
      <c r="J44" s="23"/>
      <c r="K44" s="18">
        <f t="shared" si="13"/>
        <v>0</v>
      </c>
      <c r="L44" s="61"/>
      <c r="M44" s="11">
        <f t="shared" si="14"/>
        <v>0</v>
      </c>
      <c r="N44" s="23"/>
      <c r="O44" s="64">
        <f t="shared" si="15"/>
        <v>0</v>
      </c>
      <c r="P44" s="16"/>
      <c r="Q44" s="11">
        <f t="shared" si="16"/>
        <v>0</v>
      </c>
      <c r="R44" s="23"/>
      <c r="S44" s="18">
        <f t="shared" si="17"/>
        <v>0</v>
      </c>
      <c r="T44" s="28">
        <f t="shared" si="18"/>
        <v>0</v>
      </c>
      <c r="U44" s="11" t="s">
        <v>69</v>
      </c>
      <c r="V44" s="11" t="s">
        <v>25</v>
      </c>
    </row>
    <row r="45" spans="1:22" ht="12.75">
      <c r="A45" s="11" t="s">
        <v>70</v>
      </c>
      <c r="B45" s="11" t="s">
        <v>19</v>
      </c>
      <c r="C45" s="20">
        <v>1.2</v>
      </c>
      <c r="D45" s="25"/>
      <c r="E45" s="63">
        <f t="shared" si="10"/>
        <v>0</v>
      </c>
      <c r="F45" s="23"/>
      <c r="G45" s="18">
        <f t="shared" si="11"/>
        <v>0</v>
      </c>
      <c r="H45" s="16"/>
      <c r="I45" s="11">
        <f t="shared" si="12"/>
        <v>0</v>
      </c>
      <c r="J45" s="23"/>
      <c r="K45" s="18">
        <f t="shared" si="13"/>
        <v>0</v>
      </c>
      <c r="L45" s="61"/>
      <c r="M45" s="11">
        <f t="shared" si="14"/>
        <v>0</v>
      </c>
      <c r="N45" s="23"/>
      <c r="O45" s="64">
        <f t="shared" si="15"/>
        <v>0</v>
      </c>
      <c r="P45" s="16"/>
      <c r="Q45" s="11">
        <f t="shared" si="16"/>
        <v>0</v>
      </c>
      <c r="R45" s="23"/>
      <c r="S45" s="18">
        <f t="shared" si="17"/>
        <v>0</v>
      </c>
      <c r="T45" s="28">
        <f t="shared" si="18"/>
        <v>0</v>
      </c>
      <c r="U45" s="11" t="s">
        <v>70</v>
      </c>
      <c r="V45" s="11" t="s">
        <v>19</v>
      </c>
    </row>
    <row r="46" spans="1:22" ht="12.75">
      <c r="A46" s="11" t="s">
        <v>30</v>
      </c>
      <c r="B46" s="11" t="s">
        <v>25</v>
      </c>
      <c r="C46" s="20">
        <v>12</v>
      </c>
      <c r="D46" s="25"/>
      <c r="E46" s="63">
        <f t="shared" si="10"/>
        <v>0</v>
      </c>
      <c r="F46" s="23"/>
      <c r="G46" s="18">
        <f t="shared" si="11"/>
        <v>0</v>
      </c>
      <c r="H46" s="16"/>
      <c r="I46" s="11">
        <f t="shared" si="12"/>
        <v>0</v>
      </c>
      <c r="J46" s="23"/>
      <c r="K46" s="18">
        <f t="shared" si="13"/>
        <v>0</v>
      </c>
      <c r="L46" s="61"/>
      <c r="M46" s="11">
        <f t="shared" si="14"/>
        <v>0</v>
      </c>
      <c r="N46" s="23"/>
      <c r="O46" s="64">
        <f t="shared" si="15"/>
        <v>0</v>
      </c>
      <c r="P46" s="16"/>
      <c r="Q46" s="11">
        <f t="shared" si="16"/>
        <v>0</v>
      </c>
      <c r="R46" s="23"/>
      <c r="S46" s="18">
        <f t="shared" si="17"/>
        <v>0</v>
      </c>
      <c r="T46" s="28">
        <f t="shared" si="18"/>
        <v>0</v>
      </c>
      <c r="U46" s="11" t="s">
        <v>30</v>
      </c>
      <c r="V46" s="11" t="s">
        <v>25</v>
      </c>
    </row>
    <row r="47" spans="1:22" ht="12.75">
      <c r="A47" s="68" t="s">
        <v>33</v>
      </c>
      <c r="B47" s="11" t="s">
        <v>28</v>
      </c>
      <c r="C47" s="20">
        <v>1</v>
      </c>
      <c r="D47" s="25"/>
      <c r="E47" s="63">
        <f t="shared" si="10"/>
        <v>0</v>
      </c>
      <c r="F47" s="23"/>
      <c r="G47" s="18">
        <f t="shared" si="11"/>
        <v>0</v>
      </c>
      <c r="H47" s="16"/>
      <c r="I47" s="11">
        <f t="shared" si="12"/>
        <v>0</v>
      </c>
      <c r="J47" s="23"/>
      <c r="K47" s="18">
        <f t="shared" si="13"/>
        <v>0</v>
      </c>
      <c r="L47" s="61"/>
      <c r="M47" s="11">
        <f t="shared" si="14"/>
        <v>0</v>
      </c>
      <c r="N47" s="23"/>
      <c r="O47" s="64">
        <f t="shared" si="15"/>
        <v>0</v>
      </c>
      <c r="P47" s="16"/>
      <c r="Q47" s="11">
        <f t="shared" si="16"/>
        <v>0</v>
      </c>
      <c r="R47" s="23"/>
      <c r="S47" s="18">
        <f t="shared" si="17"/>
        <v>0</v>
      </c>
      <c r="T47" s="28">
        <f t="shared" si="18"/>
        <v>0</v>
      </c>
      <c r="U47" s="68" t="s">
        <v>33</v>
      </c>
      <c r="V47" s="11" t="s">
        <v>28</v>
      </c>
    </row>
    <row r="48" spans="1:22" ht="12.75">
      <c r="A48" s="11" t="s">
        <v>71</v>
      </c>
      <c r="B48" s="11" t="s">
        <v>28</v>
      </c>
      <c r="C48" s="20">
        <v>1</v>
      </c>
      <c r="D48" s="25"/>
      <c r="E48" s="63">
        <f t="shared" si="10"/>
        <v>0</v>
      </c>
      <c r="F48" s="23"/>
      <c r="G48" s="18">
        <f t="shared" si="11"/>
        <v>0</v>
      </c>
      <c r="H48" s="16"/>
      <c r="I48" s="11">
        <f t="shared" si="12"/>
        <v>0</v>
      </c>
      <c r="J48" s="23"/>
      <c r="K48" s="18">
        <f t="shared" si="13"/>
        <v>0</v>
      </c>
      <c r="L48" s="61"/>
      <c r="M48" s="11">
        <f t="shared" si="14"/>
        <v>0</v>
      </c>
      <c r="N48" s="23"/>
      <c r="O48" s="64">
        <f t="shared" si="15"/>
        <v>0</v>
      </c>
      <c r="P48" s="16"/>
      <c r="Q48" s="11">
        <f t="shared" si="16"/>
        <v>0</v>
      </c>
      <c r="R48" s="23"/>
      <c r="S48" s="18">
        <f t="shared" si="17"/>
        <v>0</v>
      </c>
      <c r="T48" s="28">
        <f t="shared" si="18"/>
        <v>0</v>
      </c>
      <c r="U48" s="11" t="s">
        <v>71</v>
      </c>
      <c r="V48" s="11" t="s">
        <v>28</v>
      </c>
    </row>
    <row r="49" spans="1:20" ht="12.75">
      <c r="A49" s="10" t="s">
        <v>34</v>
      </c>
      <c r="B49" s="10"/>
      <c r="C49" s="34"/>
      <c r="D49" s="69"/>
      <c r="E49" s="6">
        <f>SUM(E33:E48)</f>
        <v>0</v>
      </c>
      <c r="F49" s="70"/>
      <c r="G49" s="71">
        <f>SUM(G33:G48)</f>
        <v>0</v>
      </c>
      <c r="H49" s="69"/>
      <c r="I49" s="6">
        <f>SUM(I33:I48)</f>
        <v>0</v>
      </c>
      <c r="J49" s="70"/>
      <c r="K49" s="71">
        <f>SUM(K33:K48)</f>
        <v>0</v>
      </c>
      <c r="L49" s="28"/>
      <c r="M49" s="6">
        <f>SUM(M33:M48)</f>
        <v>0</v>
      </c>
      <c r="N49" s="70"/>
      <c r="O49" s="72">
        <f>SUM(O33:O48)</f>
        <v>0</v>
      </c>
      <c r="P49" s="69"/>
      <c r="Q49" s="6">
        <f>SUM(Q33:Q48)</f>
        <v>0</v>
      </c>
      <c r="R49" s="70"/>
      <c r="S49" s="71">
        <f>SUM(S33:S48)</f>
        <v>0</v>
      </c>
      <c r="T49" s="73"/>
    </row>
    <row r="50" spans="1:9" ht="12.75">
      <c r="A50" s="40" t="s">
        <v>72</v>
      </c>
      <c r="B50" s="74">
        <f>SUM(E49,I49,M49,Q49)</f>
        <v>0</v>
      </c>
      <c r="E50" s="75" t="s">
        <v>73</v>
      </c>
      <c r="G50" s="74">
        <f>B50+Mai!G47</f>
        <v>0</v>
      </c>
      <c r="I50" t="s">
        <v>74</v>
      </c>
    </row>
    <row r="51" spans="1:7" ht="12.75">
      <c r="A51" s="40" t="s">
        <v>75</v>
      </c>
      <c r="B51" s="74">
        <f>SUM(G49,K49,O49,S49)</f>
        <v>0</v>
      </c>
      <c r="E51" s="75" t="s">
        <v>73</v>
      </c>
      <c r="G51" s="74">
        <f>B51+Mai!G48</f>
        <v>0</v>
      </c>
    </row>
    <row r="52" spans="1:18" ht="12.75">
      <c r="A52" s="40" t="s">
        <v>76</v>
      </c>
      <c r="D52" s="42">
        <f>D37+D38+D39+D40+D41+D42+D43+D44+D45+D46</f>
        <v>0</v>
      </c>
      <c r="F52" s="42">
        <f>F37+F38+F39+F40+F41+F42+F43+F44+F45+F46</f>
        <v>0</v>
      </c>
      <c r="H52" s="42">
        <f>H37+H38+H39+H40+H41+H42+H43+H44+H45+H46</f>
        <v>0</v>
      </c>
      <c r="J52" s="42">
        <f>J37+J38+J39+J40+J41+J42+J43+J44+J45+J46</f>
        <v>0</v>
      </c>
      <c r="L52" s="42">
        <f>L37+L38+L39+L40+L41+L42+L43+L44+L45+L46</f>
        <v>0</v>
      </c>
      <c r="N52" s="42">
        <f>N37+N38+N39+N40+N41+N42+N43+N44+N45+N46</f>
        <v>0</v>
      </c>
      <c r="P52" s="42">
        <f>P37+P38+P39+P40+P41+P42+P43+P44+P45+P46</f>
        <v>0</v>
      </c>
      <c r="R52" s="42">
        <f>R37+R38+R39+R40+R41+R42+R43+R44+R45+R46</f>
        <v>0</v>
      </c>
    </row>
    <row r="55" spans="1:19" ht="12.75">
      <c r="A55" s="33" t="s">
        <v>78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25.5">
      <c r="A56" s="49" t="s">
        <v>54</v>
      </c>
      <c r="B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20" s="4" customFormat="1" ht="25.5">
      <c r="A57" s="49" t="s">
        <v>55</v>
      </c>
      <c r="B57" s="6"/>
      <c r="C57" s="20"/>
      <c r="D57" s="54" t="s">
        <v>56</v>
      </c>
      <c r="E57" s="54"/>
      <c r="F57" s="54"/>
      <c r="G57" s="54"/>
      <c r="H57" s="54" t="s">
        <v>57</v>
      </c>
      <c r="I57" s="54"/>
      <c r="J57" s="54"/>
      <c r="K57" s="54"/>
      <c r="L57" s="55" t="s">
        <v>58</v>
      </c>
      <c r="M57" s="55"/>
      <c r="N57" s="55"/>
      <c r="O57" s="55"/>
      <c r="P57" s="54" t="s">
        <v>59</v>
      </c>
      <c r="Q57" s="54"/>
      <c r="R57" s="54"/>
      <c r="S57" s="54"/>
      <c r="T57" s="56"/>
    </row>
    <row r="58" spans="1:22" ht="12.75">
      <c r="A58" s="10" t="s">
        <v>60</v>
      </c>
      <c r="B58" s="11"/>
      <c r="C58" s="7"/>
      <c r="D58" s="12" t="s">
        <v>10</v>
      </c>
      <c r="E58" s="12"/>
      <c r="F58" s="13" t="s">
        <v>11</v>
      </c>
      <c r="G58" s="13"/>
      <c r="H58" s="12" t="s">
        <v>10</v>
      </c>
      <c r="I58" s="12"/>
      <c r="J58" s="13" t="s">
        <v>11</v>
      </c>
      <c r="K58" s="13"/>
      <c r="L58" s="57" t="s">
        <v>10</v>
      </c>
      <c r="M58" s="57"/>
      <c r="N58" s="58" t="s">
        <v>11</v>
      </c>
      <c r="O58" s="58"/>
      <c r="P58" s="12" t="s">
        <v>10</v>
      </c>
      <c r="Q58" s="12"/>
      <c r="R58" s="13" t="s">
        <v>11</v>
      </c>
      <c r="S58" s="13"/>
      <c r="T58" s="14" t="s">
        <v>61</v>
      </c>
      <c r="U58" s="10" t="s">
        <v>60</v>
      </c>
      <c r="V58" s="11"/>
    </row>
    <row r="59" spans="1:22" ht="12.75">
      <c r="A59" s="11" t="s">
        <v>13</v>
      </c>
      <c r="B59" s="11" t="s">
        <v>14</v>
      </c>
      <c r="C59" s="7" t="s">
        <v>15</v>
      </c>
      <c r="D59" s="16" t="s">
        <v>16</v>
      </c>
      <c r="E59" s="59" t="s">
        <v>17</v>
      </c>
      <c r="F59" s="17" t="s">
        <v>16</v>
      </c>
      <c r="G59" s="60" t="s">
        <v>17</v>
      </c>
      <c r="H59" s="16" t="s">
        <v>16</v>
      </c>
      <c r="I59" s="59" t="s">
        <v>17</v>
      </c>
      <c r="J59" s="17" t="s">
        <v>16</v>
      </c>
      <c r="K59" s="60" t="s">
        <v>17</v>
      </c>
      <c r="L59" s="61" t="s">
        <v>16</v>
      </c>
      <c r="M59" s="59" t="s">
        <v>17</v>
      </c>
      <c r="N59" s="17" t="s">
        <v>16</v>
      </c>
      <c r="O59" s="62" t="s">
        <v>17</v>
      </c>
      <c r="P59" s="16" t="s">
        <v>16</v>
      </c>
      <c r="Q59" s="59" t="s">
        <v>17</v>
      </c>
      <c r="R59" s="17" t="s">
        <v>16</v>
      </c>
      <c r="S59" s="60" t="s">
        <v>17</v>
      </c>
      <c r="T59" s="14" t="s">
        <v>62</v>
      </c>
      <c r="U59" s="11" t="s">
        <v>13</v>
      </c>
      <c r="V59" s="11" t="s">
        <v>14</v>
      </c>
    </row>
    <row r="60" spans="1:22" ht="12.75">
      <c r="A60" s="11" t="s">
        <v>20</v>
      </c>
      <c r="B60" s="11" t="s">
        <v>21</v>
      </c>
      <c r="C60" s="20">
        <v>1.2</v>
      </c>
      <c r="D60" s="25"/>
      <c r="E60" s="63">
        <f aca="true" t="shared" si="19" ref="E60:E75">C60*D60</f>
        <v>0</v>
      </c>
      <c r="F60" s="23"/>
      <c r="G60" s="18">
        <f aca="true" t="shared" si="20" ref="G60:G75">C60*F60</f>
        <v>0</v>
      </c>
      <c r="H60" s="16"/>
      <c r="I60" s="11">
        <f aca="true" t="shared" si="21" ref="I60:I75">C60*H60</f>
        <v>0</v>
      </c>
      <c r="J60" s="23"/>
      <c r="K60" s="18">
        <f aca="true" t="shared" si="22" ref="K60:K75">C60*J60</f>
        <v>0</v>
      </c>
      <c r="L60" s="61"/>
      <c r="M60" s="11">
        <f aca="true" t="shared" si="23" ref="M60:M75">C60*L60</f>
        <v>0</v>
      </c>
      <c r="N60" s="23"/>
      <c r="O60" s="64">
        <f aca="true" t="shared" si="24" ref="O60:O75">C60*N60</f>
        <v>0</v>
      </c>
      <c r="P60" s="16"/>
      <c r="Q60" s="11">
        <f aca="true" t="shared" si="25" ref="Q60:Q75">C60*P60</f>
        <v>0</v>
      </c>
      <c r="R60" s="23"/>
      <c r="S60" s="18">
        <f aca="true" t="shared" si="26" ref="S60:S75">C60*R60</f>
        <v>0</v>
      </c>
      <c r="T60" s="28">
        <f>SUM(F60,J60,N60,R60)*B$3+SUM(D60,H60,L60,P60)*B$2</f>
        <v>0</v>
      </c>
      <c r="U60" s="11" t="s">
        <v>22</v>
      </c>
      <c r="V60" s="11" t="s">
        <v>21</v>
      </c>
    </row>
    <row r="61" spans="1:22" ht="12.75">
      <c r="A61" s="11" t="s">
        <v>29</v>
      </c>
      <c r="B61" s="11" t="s">
        <v>28</v>
      </c>
      <c r="C61" s="20">
        <v>1</v>
      </c>
      <c r="D61" s="25"/>
      <c r="E61" s="63">
        <f t="shared" si="19"/>
        <v>0</v>
      </c>
      <c r="F61" s="23"/>
      <c r="G61" s="18">
        <f t="shared" si="20"/>
        <v>0</v>
      </c>
      <c r="H61" s="16"/>
      <c r="I61" s="11">
        <f t="shared" si="21"/>
        <v>0</v>
      </c>
      <c r="J61" s="23"/>
      <c r="K61" s="18">
        <f t="shared" si="22"/>
        <v>0</v>
      </c>
      <c r="L61" s="61"/>
      <c r="M61" s="11">
        <f t="shared" si="23"/>
        <v>0</v>
      </c>
      <c r="N61" s="23"/>
      <c r="O61" s="64">
        <f t="shared" si="24"/>
        <v>0</v>
      </c>
      <c r="P61" s="16"/>
      <c r="Q61" s="11">
        <f t="shared" si="25"/>
        <v>0</v>
      </c>
      <c r="R61" s="23"/>
      <c r="S61" s="18">
        <f t="shared" si="26"/>
        <v>0</v>
      </c>
      <c r="T61" s="28">
        <f aca="true" t="shared" si="27" ref="T61:T75">SUM(F61,J61,N61,R61)*B$3+SUM(D61,H61,L61,P61)*B$2</f>
        <v>0</v>
      </c>
      <c r="U61" s="11" t="s">
        <v>29</v>
      </c>
      <c r="V61" s="11" t="s">
        <v>28</v>
      </c>
    </row>
    <row r="62" spans="1:22" ht="12.75">
      <c r="A62" s="11" t="s">
        <v>27</v>
      </c>
      <c r="B62" s="11" t="s">
        <v>28</v>
      </c>
      <c r="C62" s="20">
        <v>1</v>
      </c>
      <c r="D62" s="25"/>
      <c r="E62" s="63">
        <f t="shared" si="19"/>
        <v>0</v>
      </c>
      <c r="F62" s="23"/>
      <c r="G62" s="18">
        <f t="shared" si="20"/>
        <v>0</v>
      </c>
      <c r="H62" s="16"/>
      <c r="I62" s="11">
        <f t="shared" si="21"/>
        <v>0</v>
      </c>
      <c r="J62" s="23"/>
      <c r="K62" s="18">
        <f t="shared" si="22"/>
        <v>0</v>
      </c>
      <c r="L62" s="61"/>
      <c r="M62" s="11">
        <f t="shared" si="23"/>
        <v>0</v>
      </c>
      <c r="N62" s="23"/>
      <c r="O62" s="64">
        <f t="shared" si="24"/>
        <v>0</v>
      </c>
      <c r="P62" s="16"/>
      <c r="Q62" s="11">
        <f t="shared" si="25"/>
        <v>0</v>
      </c>
      <c r="R62" s="23"/>
      <c r="S62" s="18">
        <f t="shared" si="26"/>
        <v>0</v>
      </c>
      <c r="T62" s="28">
        <f t="shared" si="27"/>
        <v>0</v>
      </c>
      <c r="U62" s="11" t="s">
        <v>27</v>
      </c>
      <c r="V62" s="11" t="s">
        <v>28</v>
      </c>
    </row>
    <row r="63" spans="1:22" ht="12.75">
      <c r="A63" s="11" t="s">
        <v>23</v>
      </c>
      <c r="B63" s="11" t="s">
        <v>19</v>
      </c>
      <c r="C63" s="20">
        <v>1.2</v>
      </c>
      <c r="D63" s="25"/>
      <c r="E63" s="63">
        <f t="shared" si="19"/>
        <v>0</v>
      </c>
      <c r="F63" s="23"/>
      <c r="G63" s="18">
        <f t="shared" si="20"/>
        <v>0</v>
      </c>
      <c r="H63" s="16"/>
      <c r="I63" s="11">
        <f t="shared" si="21"/>
        <v>0</v>
      </c>
      <c r="J63" s="23"/>
      <c r="K63" s="18">
        <f t="shared" si="22"/>
        <v>0</v>
      </c>
      <c r="L63" s="61"/>
      <c r="M63" s="11">
        <f t="shared" si="23"/>
        <v>0</v>
      </c>
      <c r="N63" s="23"/>
      <c r="O63" s="64">
        <f t="shared" si="24"/>
        <v>0</v>
      </c>
      <c r="P63" s="16"/>
      <c r="Q63" s="11">
        <f t="shared" si="25"/>
        <v>0</v>
      </c>
      <c r="R63" s="23"/>
      <c r="S63" s="18">
        <f t="shared" si="26"/>
        <v>0</v>
      </c>
      <c r="T63" s="28">
        <f t="shared" si="27"/>
        <v>0</v>
      </c>
      <c r="U63" s="11" t="s">
        <v>23</v>
      </c>
      <c r="V63" s="11" t="s">
        <v>19</v>
      </c>
    </row>
    <row r="64" spans="1:22" ht="12.75">
      <c r="A64" s="11" t="s">
        <v>63</v>
      </c>
      <c r="B64" s="11" t="s">
        <v>25</v>
      </c>
      <c r="C64" s="20">
        <v>3</v>
      </c>
      <c r="D64" s="25"/>
      <c r="E64" s="63">
        <f t="shared" si="19"/>
        <v>0</v>
      </c>
      <c r="F64" s="23"/>
      <c r="G64" s="18">
        <f t="shared" si="20"/>
        <v>0</v>
      </c>
      <c r="H64" s="16"/>
      <c r="I64" s="11">
        <f t="shared" si="21"/>
        <v>0</v>
      </c>
      <c r="J64" s="23"/>
      <c r="K64" s="18">
        <f t="shared" si="22"/>
        <v>0</v>
      </c>
      <c r="L64" s="61"/>
      <c r="M64" s="11">
        <f t="shared" si="23"/>
        <v>0</v>
      </c>
      <c r="N64" s="23"/>
      <c r="O64" s="64">
        <f t="shared" si="24"/>
        <v>0</v>
      </c>
      <c r="P64" s="16"/>
      <c r="Q64" s="11">
        <f t="shared" si="25"/>
        <v>0</v>
      </c>
      <c r="R64" s="23"/>
      <c r="S64" s="18">
        <f t="shared" si="26"/>
        <v>0</v>
      </c>
      <c r="T64" s="28">
        <f t="shared" si="27"/>
        <v>0</v>
      </c>
      <c r="U64" s="11" t="s">
        <v>63</v>
      </c>
      <c r="V64" s="11" t="s">
        <v>25</v>
      </c>
    </row>
    <row r="65" spans="1:22" ht="12.75">
      <c r="A65" s="11" t="s">
        <v>26</v>
      </c>
      <c r="B65" s="11" t="s">
        <v>25</v>
      </c>
      <c r="C65" s="20">
        <v>5</v>
      </c>
      <c r="D65" s="25"/>
      <c r="E65" s="63">
        <f t="shared" si="19"/>
        <v>0</v>
      </c>
      <c r="F65" s="23"/>
      <c r="G65" s="18">
        <f t="shared" si="20"/>
        <v>0</v>
      </c>
      <c r="H65" s="16"/>
      <c r="I65" s="11">
        <f t="shared" si="21"/>
        <v>0</v>
      </c>
      <c r="J65" s="23"/>
      <c r="K65" s="18">
        <f t="shared" si="22"/>
        <v>0</v>
      </c>
      <c r="L65" s="61"/>
      <c r="M65" s="11">
        <f t="shared" si="23"/>
        <v>0</v>
      </c>
      <c r="N65" s="23"/>
      <c r="O65" s="64">
        <f t="shared" si="24"/>
        <v>0</v>
      </c>
      <c r="P65" s="16"/>
      <c r="Q65" s="11">
        <f t="shared" si="25"/>
        <v>0</v>
      </c>
      <c r="R65" s="23"/>
      <c r="S65" s="18">
        <f t="shared" si="26"/>
        <v>0</v>
      </c>
      <c r="T65" s="28">
        <f t="shared" si="27"/>
        <v>0</v>
      </c>
      <c r="U65" s="11" t="s">
        <v>26</v>
      </c>
      <c r="V65" s="11" t="s">
        <v>25</v>
      </c>
    </row>
    <row r="66" spans="1:22" ht="12.75">
      <c r="A66" s="11" t="s">
        <v>64</v>
      </c>
      <c r="B66" s="11" t="s">
        <v>19</v>
      </c>
      <c r="C66" s="65">
        <v>3</v>
      </c>
      <c r="D66" s="66"/>
      <c r="E66" s="63">
        <f t="shared" si="19"/>
        <v>0</v>
      </c>
      <c r="F66" s="67"/>
      <c r="G66" s="18">
        <f t="shared" si="20"/>
        <v>0</v>
      </c>
      <c r="H66" s="16"/>
      <c r="I66" s="11">
        <f t="shared" si="21"/>
        <v>0</v>
      </c>
      <c r="J66" s="67"/>
      <c r="K66" s="18">
        <f t="shared" si="22"/>
        <v>0</v>
      </c>
      <c r="L66" s="61"/>
      <c r="M66" s="11">
        <f t="shared" si="23"/>
        <v>0</v>
      </c>
      <c r="N66" s="67"/>
      <c r="O66" s="64">
        <f t="shared" si="24"/>
        <v>0</v>
      </c>
      <c r="P66" s="16"/>
      <c r="Q66" s="11">
        <f t="shared" si="25"/>
        <v>0</v>
      </c>
      <c r="R66" s="67"/>
      <c r="S66" s="18">
        <f t="shared" si="26"/>
        <v>0</v>
      </c>
      <c r="T66" s="28">
        <f t="shared" si="27"/>
        <v>0</v>
      </c>
      <c r="U66" s="11" t="s">
        <v>64</v>
      </c>
      <c r="V66" s="11" t="s">
        <v>19</v>
      </c>
    </row>
    <row r="67" spans="1:22" ht="12.75">
      <c r="A67" s="11" t="s">
        <v>65</v>
      </c>
      <c r="B67" s="11" t="s">
        <v>25</v>
      </c>
      <c r="C67" s="65">
        <v>3</v>
      </c>
      <c r="D67" s="66"/>
      <c r="E67" s="63">
        <f t="shared" si="19"/>
        <v>0</v>
      </c>
      <c r="F67" s="67"/>
      <c r="G67" s="18">
        <f t="shared" si="20"/>
        <v>0</v>
      </c>
      <c r="H67" s="16"/>
      <c r="I67" s="11">
        <f t="shared" si="21"/>
        <v>0</v>
      </c>
      <c r="J67" s="67"/>
      <c r="K67" s="18">
        <f t="shared" si="22"/>
        <v>0</v>
      </c>
      <c r="L67" s="61"/>
      <c r="M67" s="11">
        <f t="shared" si="23"/>
        <v>0</v>
      </c>
      <c r="N67" s="67"/>
      <c r="O67" s="64">
        <f t="shared" si="24"/>
        <v>0</v>
      </c>
      <c r="P67" s="16"/>
      <c r="Q67" s="11">
        <f t="shared" si="25"/>
        <v>0</v>
      </c>
      <c r="R67" s="67"/>
      <c r="S67" s="18">
        <f t="shared" si="26"/>
        <v>0</v>
      </c>
      <c r="T67" s="28">
        <f t="shared" si="27"/>
        <v>0</v>
      </c>
      <c r="U67" s="11" t="s">
        <v>65</v>
      </c>
      <c r="V67" s="11" t="s">
        <v>25</v>
      </c>
    </row>
    <row r="68" spans="1:22" ht="12.75">
      <c r="A68" s="11" t="s">
        <v>66</v>
      </c>
      <c r="B68" s="11" t="s">
        <v>25</v>
      </c>
      <c r="C68" s="65">
        <v>4</v>
      </c>
      <c r="D68" s="66"/>
      <c r="E68" s="63">
        <f t="shared" si="19"/>
        <v>0</v>
      </c>
      <c r="F68" s="67"/>
      <c r="G68" s="18">
        <f t="shared" si="20"/>
        <v>0</v>
      </c>
      <c r="H68" s="16"/>
      <c r="I68" s="11">
        <f t="shared" si="21"/>
        <v>0</v>
      </c>
      <c r="J68" s="67"/>
      <c r="K68" s="18">
        <f t="shared" si="22"/>
        <v>0</v>
      </c>
      <c r="L68" s="61"/>
      <c r="M68" s="11">
        <f t="shared" si="23"/>
        <v>0</v>
      </c>
      <c r="N68" s="67"/>
      <c r="O68" s="64">
        <f t="shared" si="24"/>
        <v>0</v>
      </c>
      <c r="P68" s="16"/>
      <c r="Q68" s="11">
        <f t="shared" si="25"/>
        <v>0</v>
      </c>
      <c r="R68" s="67"/>
      <c r="S68" s="18">
        <f t="shared" si="26"/>
        <v>0</v>
      </c>
      <c r="T68" s="28">
        <f t="shared" si="27"/>
        <v>0</v>
      </c>
      <c r="U68" s="11" t="s">
        <v>66</v>
      </c>
      <c r="V68" s="11" t="s">
        <v>25</v>
      </c>
    </row>
    <row r="69" spans="1:22" ht="12.75">
      <c r="A69" s="11" t="s">
        <v>67</v>
      </c>
      <c r="B69" s="11" t="s">
        <v>25</v>
      </c>
      <c r="C69" s="65">
        <v>2.8</v>
      </c>
      <c r="D69" s="66"/>
      <c r="E69" s="63">
        <f t="shared" si="19"/>
        <v>0</v>
      </c>
      <c r="F69" s="67"/>
      <c r="G69" s="18">
        <f t="shared" si="20"/>
        <v>0</v>
      </c>
      <c r="H69" s="16"/>
      <c r="I69" s="11">
        <f t="shared" si="21"/>
        <v>0</v>
      </c>
      <c r="J69" s="67"/>
      <c r="K69" s="18">
        <f t="shared" si="22"/>
        <v>0</v>
      </c>
      <c r="L69" s="61"/>
      <c r="M69" s="11">
        <f t="shared" si="23"/>
        <v>0</v>
      </c>
      <c r="N69" s="67"/>
      <c r="O69" s="64">
        <f t="shared" si="24"/>
        <v>0</v>
      </c>
      <c r="P69" s="16"/>
      <c r="Q69" s="11">
        <f t="shared" si="25"/>
        <v>0</v>
      </c>
      <c r="R69" s="67"/>
      <c r="S69" s="18">
        <f t="shared" si="26"/>
        <v>0</v>
      </c>
      <c r="T69" s="28">
        <f t="shared" si="27"/>
        <v>0</v>
      </c>
      <c r="U69" s="11" t="s">
        <v>67</v>
      </c>
      <c r="V69" s="11" t="s">
        <v>25</v>
      </c>
    </row>
    <row r="70" spans="1:22" ht="12.75">
      <c r="A70" s="11" t="s">
        <v>68</v>
      </c>
      <c r="B70" s="11" t="s">
        <v>25</v>
      </c>
      <c r="C70" s="20">
        <v>7</v>
      </c>
      <c r="D70" s="25"/>
      <c r="E70" s="63">
        <f t="shared" si="19"/>
        <v>0</v>
      </c>
      <c r="F70" s="23"/>
      <c r="G70" s="18">
        <f t="shared" si="20"/>
        <v>0</v>
      </c>
      <c r="H70" s="16"/>
      <c r="I70" s="11">
        <f t="shared" si="21"/>
        <v>0</v>
      </c>
      <c r="J70" s="23"/>
      <c r="K70" s="18">
        <f t="shared" si="22"/>
        <v>0</v>
      </c>
      <c r="L70" s="61"/>
      <c r="M70" s="11">
        <f t="shared" si="23"/>
        <v>0</v>
      </c>
      <c r="N70" s="23"/>
      <c r="O70" s="64">
        <f t="shared" si="24"/>
        <v>0</v>
      </c>
      <c r="P70" s="16"/>
      <c r="Q70" s="11">
        <f t="shared" si="25"/>
        <v>0</v>
      </c>
      <c r="R70" s="23"/>
      <c r="S70" s="18">
        <f t="shared" si="26"/>
        <v>0</v>
      </c>
      <c r="T70" s="28">
        <f t="shared" si="27"/>
        <v>0</v>
      </c>
      <c r="U70" s="11" t="s">
        <v>68</v>
      </c>
      <c r="V70" s="11" t="s">
        <v>25</v>
      </c>
    </row>
    <row r="71" spans="1:22" ht="12.75">
      <c r="A71" s="11" t="s">
        <v>69</v>
      </c>
      <c r="B71" s="11" t="s">
        <v>25</v>
      </c>
      <c r="C71" s="20">
        <v>2.5</v>
      </c>
      <c r="D71" s="25"/>
      <c r="E71" s="63">
        <f t="shared" si="19"/>
        <v>0</v>
      </c>
      <c r="F71" s="23"/>
      <c r="G71" s="18">
        <f t="shared" si="20"/>
        <v>0</v>
      </c>
      <c r="H71" s="16"/>
      <c r="I71" s="11">
        <f t="shared" si="21"/>
        <v>0</v>
      </c>
      <c r="J71" s="23"/>
      <c r="K71" s="18">
        <f t="shared" si="22"/>
        <v>0</v>
      </c>
      <c r="L71" s="61"/>
      <c r="M71" s="11">
        <f t="shared" si="23"/>
        <v>0</v>
      </c>
      <c r="N71" s="23"/>
      <c r="O71" s="64">
        <f t="shared" si="24"/>
        <v>0</v>
      </c>
      <c r="P71" s="16"/>
      <c r="Q71" s="11">
        <f t="shared" si="25"/>
        <v>0</v>
      </c>
      <c r="R71" s="23"/>
      <c r="S71" s="18">
        <f t="shared" si="26"/>
        <v>0</v>
      </c>
      <c r="T71" s="28">
        <f t="shared" si="27"/>
        <v>0</v>
      </c>
      <c r="U71" s="11" t="s">
        <v>69</v>
      </c>
      <c r="V71" s="11" t="s">
        <v>25</v>
      </c>
    </row>
    <row r="72" spans="1:22" ht="12.75">
      <c r="A72" s="11" t="s">
        <v>70</v>
      </c>
      <c r="B72" s="11" t="s">
        <v>19</v>
      </c>
      <c r="C72" s="20">
        <v>1.2</v>
      </c>
      <c r="D72" s="25"/>
      <c r="E72" s="63">
        <f t="shared" si="19"/>
        <v>0</v>
      </c>
      <c r="F72" s="23"/>
      <c r="G72" s="18">
        <f t="shared" si="20"/>
        <v>0</v>
      </c>
      <c r="H72" s="16"/>
      <c r="I72" s="11">
        <f t="shared" si="21"/>
        <v>0</v>
      </c>
      <c r="J72" s="23"/>
      <c r="K72" s="18">
        <f t="shared" si="22"/>
        <v>0</v>
      </c>
      <c r="L72" s="61"/>
      <c r="M72" s="11">
        <f t="shared" si="23"/>
        <v>0</v>
      </c>
      <c r="N72" s="23"/>
      <c r="O72" s="64">
        <f t="shared" si="24"/>
        <v>0</v>
      </c>
      <c r="P72" s="16"/>
      <c r="Q72" s="11">
        <f t="shared" si="25"/>
        <v>0</v>
      </c>
      <c r="R72" s="23"/>
      <c r="S72" s="18">
        <f t="shared" si="26"/>
        <v>0</v>
      </c>
      <c r="T72" s="28">
        <f t="shared" si="27"/>
        <v>0</v>
      </c>
      <c r="U72" s="11" t="s">
        <v>70</v>
      </c>
      <c r="V72" s="11" t="s">
        <v>19</v>
      </c>
    </row>
    <row r="73" spans="1:22" ht="12.75">
      <c r="A73" s="11" t="s">
        <v>30</v>
      </c>
      <c r="B73" s="11" t="s">
        <v>25</v>
      </c>
      <c r="C73" s="20">
        <v>12</v>
      </c>
      <c r="D73" s="25"/>
      <c r="E73" s="63">
        <f t="shared" si="19"/>
        <v>0</v>
      </c>
      <c r="F73" s="23"/>
      <c r="G73" s="18">
        <f t="shared" si="20"/>
        <v>0</v>
      </c>
      <c r="H73" s="16"/>
      <c r="I73" s="11">
        <f t="shared" si="21"/>
        <v>0</v>
      </c>
      <c r="J73" s="23"/>
      <c r="K73" s="18">
        <f t="shared" si="22"/>
        <v>0</v>
      </c>
      <c r="L73" s="61"/>
      <c r="M73" s="11">
        <f t="shared" si="23"/>
        <v>0</v>
      </c>
      <c r="N73" s="23"/>
      <c r="O73" s="64">
        <f t="shared" si="24"/>
        <v>0</v>
      </c>
      <c r="P73" s="16"/>
      <c r="Q73" s="11">
        <f t="shared" si="25"/>
        <v>0</v>
      </c>
      <c r="R73" s="23"/>
      <c r="S73" s="18">
        <f t="shared" si="26"/>
        <v>0</v>
      </c>
      <c r="T73" s="28">
        <f t="shared" si="27"/>
        <v>0</v>
      </c>
      <c r="U73" s="11" t="s">
        <v>30</v>
      </c>
      <c r="V73" s="11" t="s">
        <v>25</v>
      </c>
    </row>
    <row r="74" spans="1:22" ht="12.75">
      <c r="A74" s="68" t="s">
        <v>33</v>
      </c>
      <c r="B74" s="11" t="s">
        <v>28</v>
      </c>
      <c r="C74" s="20">
        <v>1</v>
      </c>
      <c r="D74" s="25"/>
      <c r="E74" s="63">
        <f t="shared" si="19"/>
        <v>0</v>
      </c>
      <c r="F74" s="23"/>
      <c r="G74" s="18">
        <f t="shared" si="20"/>
        <v>0</v>
      </c>
      <c r="H74" s="16"/>
      <c r="I74" s="11">
        <f t="shared" si="21"/>
        <v>0</v>
      </c>
      <c r="J74" s="23"/>
      <c r="K74" s="18">
        <f t="shared" si="22"/>
        <v>0</v>
      </c>
      <c r="L74" s="61"/>
      <c r="M74" s="11">
        <f t="shared" si="23"/>
        <v>0</v>
      </c>
      <c r="N74" s="23"/>
      <c r="O74" s="64">
        <f t="shared" si="24"/>
        <v>0</v>
      </c>
      <c r="P74" s="16"/>
      <c r="Q74" s="11">
        <f t="shared" si="25"/>
        <v>0</v>
      </c>
      <c r="R74" s="23"/>
      <c r="S74" s="18">
        <f t="shared" si="26"/>
        <v>0</v>
      </c>
      <c r="T74" s="28">
        <f t="shared" si="27"/>
        <v>0</v>
      </c>
      <c r="U74" s="68" t="s">
        <v>33</v>
      </c>
      <c r="V74" s="11" t="s">
        <v>28</v>
      </c>
    </row>
    <row r="75" spans="1:22" ht="12.75">
      <c r="A75" s="11" t="s">
        <v>71</v>
      </c>
      <c r="B75" s="11" t="s">
        <v>28</v>
      </c>
      <c r="C75" s="20">
        <v>1</v>
      </c>
      <c r="D75" s="25"/>
      <c r="E75" s="63">
        <f t="shared" si="19"/>
        <v>0</v>
      </c>
      <c r="F75" s="23"/>
      <c r="G75" s="18">
        <f t="shared" si="20"/>
        <v>0</v>
      </c>
      <c r="H75" s="16"/>
      <c r="I75" s="11">
        <f t="shared" si="21"/>
        <v>0</v>
      </c>
      <c r="J75" s="23"/>
      <c r="K75" s="18">
        <f t="shared" si="22"/>
        <v>0</v>
      </c>
      <c r="L75" s="61"/>
      <c r="M75" s="11">
        <f t="shared" si="23"/>
        <v>0</v>
      </c>
      <c r="N75" s="23"/>
      <c r="O75" s="64">
        <f t="shared" si="24"/>
        <v>0</v>
      </c>
      <c r="P75" s="16"/>
      <c r="Q75" s="11">
        <f t="shared" si="25"/>
        <v>0</v>
      </c>
      <c r="R75" s="23"/>
      <c r="S75" s="18">
        <f t="shared" si="26"/>
        <v>0</v>
      </c>
      <c r="T75" s="28">
        <f t="shared" si="27"/>
        <v>0</v>
      </c>
      <c r="U75" s="11" t="s">
        <v>71</v>
      </c>
      <c r="V75" s="11" t="s">
        <v>28</v>
      </c>
    </row>
    <row r="76" spans="1:20" ht="12.75">
      <c r="A76" s="10" t="s">
        <v>34</v>
      </c>
      <c r="B76" s="10"/>
      <c r="C76" s="34"/>
      <c r="D76" s="69"/>
      <c r="E76" s="6">
        <f>SUM(E60:E75)</f>
        <v>0</v>
      </c>
      <c r="F76" s="70"/>
      <c r="G76" s="71">
        <f>SUM(G60:G75)</f>
        <v>0</v>
      </c>
      <c r="H76" s="69"/>
      <c r="I76" s="6">
        <f>SUM(I60:I75)</f>
        <v>0</v>
      </c>
      <c r="J76" s="70"/>
      <c r="K76" s="71">
        <f>SUM(K60:K75)</f>
        <v>0</v>
      </c>
      <c r="L76" s="28"/>
      <c r="M76" s="6">
        <f>SUM(M60:M75)</f>
        <v>0</v>
      </c>
      <c r="N76" s="70"/>
      <c r="O76" s="72">
        <f>SUM(O60:O75)</f>
        <v>0</v>
      </c>
      <c r="P76" s="69"/>
      <c r="Q76" s="6">
        <f>SUM(Q60:Q75)</f>
        <v>0</v>
      </c>
      <c r="R76" s="70"/>
      <c r="S76" s="71">
        <f>SUM(S60:S75)</f>
        <v>0</v>
      </c>
      <c r="T76" s="73"/>
    </row>
    <row r="77" spans="1:9" ht="12.75">
      <c r="A77" s="40" t="s">
        <v>72</v>
      </c>
      <c r="B77" s="74">
        <f>SUM(E76,I76,M76,Q76)</f>
        <v>0</v>
      </c>
      <c r="E77" s="75" t="s">
        <v>73</v>
      </c>
      <c r="G77" s="74">
        <f>B77+Mai!G70</f>
        <v>0</v>
      </c>
      <c r="I77" t="s">
        <v>74</v>
      </c>
    </row>
    <row r="78" spans="1:7" ht="12.75">
      <c r="A78" s="40" t="s">
        <v>75</v>
      </c>
      <c r="B78" s="74">
        <f>SUM(G76,K76,O76,S76)</f>
        <v>0</v>
      </c>
      <c r="E78" s="75" t="s">
        <v>73</v>
      </c>
      <c r="G78" s="74">
        <f>B78+Mai!G71</f>
        <v>0</v>
      </c>
    </row>
    <row r="79" spans="1:18" ht="12.75">
      <c r="A79" s="40" t="s">
        <v>76</v>
      </c>
      <c r="D79" s="42">
        <f>D64+D65+D66+D67+D68+D69+D70+D71+D72+D73</f>
        <v>0</v>
      </c>
      <c r="F79" s="42">
        <f>F64+F65+F66+F67+F68+F69+F70+F71+F72+F73</f>
        <v>0</v>
      </c>
      <c r="H79" s="42">
        <f>H64+H65+H66+H67+H68+H69+H70+H71+H72+H73</f>
        <v>0</v>
      </c>
      <c r="J79" s="42">
        <f>J64+J65+J66+J67+J68+J69+J70+J71+J72+J73</f>
        <v>0</v>
      </c>
      <c r="L79" s="42">
        <f>L64+L65+L66+L67+L68+L69+L70+L71+L72+L73</f>
        <v>0</v>
      </c>
      <c r="N79" s="42">
        <f>N64+N65+N66+N67+N68+N69+N70+N71+N72+N73</f>
        <v>0</v>
      </c>
      <c r="P79" s="42">
        <f>P64+P65+P66+P67+P68+P69+P70+P71+P72+P73</f>
        <v>0</v>
      </c>
      <c r="R79" s="42">
        <f>R64+R65+R66+R67+R68+R69+R70+R71+R72+R73</f>
        <v>0</v>
      </c>
    </row>
  </sheetData>
  <mergeCells count="39">
    <mergeCell ref="A1:S1"/>
    <mergeCell ref="D3:G3"/>
    <mergeCell ref="H3:K3"/>
    <mergeCell ref="L3:O3"/>
    <mergeCell ref="P3:S3"/>
    <mergeCell ref="D4:E4"/>
    <mergeCell ref="F4:G4"/>
    <mergeCell ref="H4:I4"/>
    <mergeCell ref="J4:K4"/>
    <mergeCell ref="L4:M4"/>
    <mergeCell ref="N4:O4"/>
    <mergeCell ref="P4:Q4"/>
    <mergeCell ref="R4:S4"/>
    <mergeCell ref="A28:S28"/>
    <mergeCell ref="D30:G30"/>
    <mergeCell ref="H30:K30"/>
    <mergeCell ref="L30:O30"/>
    <mergeCell ref="P30:S30"/>
    <mergeCell ref="D31:E31"/>
    <mergeCell ref="F31:G31"/>
    <mergeCell ref="H31:I31"/>
    <mergeCell ref="J31:K31"/>
    <mergeCell ref="L31:M31"/>
    <mergeCell ref="N31:O31"/>
    <mergeCell ref="P31:Q31"/>
    <mergeCell ref="R31:S31"/>
    <mergeCell ref="A55:S55"/>
    <mergeCell ref="D57:G57"/>
    <mergeCell ref="H57:K57"/>
    <mergeCell ref="L57:O57"/>
    <mergeCell ref="P57:S57"/>
    <mergeCell ref="D58:E58"/>
    <mergeCell ref="F58:G58"/>
    <mergeCell ref="H58:I58"/>
    <mergeCell ref="J58:K58"/>
    <mergeCell ref="L58:M58"/>
    <mergeCell ref="N58:O58"/>
    <mergeCell ref="P58:Q58"/>
    <mergeCell ref="R58:S58"/>
  </mergeCells>
  <hyperlinks>
    <hyperlink ref="G2" r:id="rId1" display="Tableurs d'application de la méthode de planification des cultures d'une AMAP, pour des paniers de légumes équilibrés toute l'année, présentée dans la revue Passerelle Eco n°32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1">
      <selection activeCell="G2" sqref="G2"/>
    </sheetView>
  </sheetViews>
  <sheetFormatPr defaultColWidth="11.421875" defaultRowHeight="12.75"/>
  <cols>
    <col min="1" max="1" width="18.421875" style="0" customWidth="1"/>
    <col min="2" max="2" width="7.140625" style="0" customWidth="1"/>
    <col min="3" max="3" width="5.7109375" style="0" customWidth="1"/>
    <col min="4" max="4" width="4.7109375" style="0" customWidth="1"/>
    <col min="5" max="5" width="9.140625" style="0" customWidth="1"/>
    <col min="6" max="6" width="3.8515625" style="0" customWidth="1"/>
    <col min="7" max="7" width="6.8515625" style="0" customWidth="1"/>
    <col min="8" max="8" width="4.00390625" style="0" customWidth="1"/>
    <col min="9" max="9" width="6.8515625" style="0" customWidth="1"/>
    <col min="10" max="10" width="4.28125" style="0" customWidth="1"/>
    <col min="11" max="11" width="6.8515625" style="0" customWidth="1"/>
    <col min="12" max="12" width="4.7109375" style="0" customWidth="1"/>
    <col min="13" max="13" width="6.8515625" style="0" customWidth="1"/>
    <col min="14" max="14" width="4.7109375" style="0" customWidth="1"/>
    <col min="15" max="15" width="6.8515625" style="0" customWidth="1"/>
    <col min="16" max="16" width="5.00390625" style="0" customWidth="1"/>
    <col min="17" max="17" width="6.8515625" style="0" customWidth="1"/>
    <col min="18" max="18" width="4.8515625" style="0" customWidth="1"/>
    <col min="19" max="19" width="6.8515625" style="0" customWidth="1"/>
    <col min="20" max="20" width="4.7109375" style="0" customWidth="1"/>
    <col min="21" max="21" width="6.8515625" style="0" customWidth="1"/>
    <col min="22" max="22" width="4.7109375" style="0" customWidth="1"/>
    <col min="23" max="23" width="6.8515625" style="0" customWidth="1"/>
    <col min="24" max="24" width="10.421875" style="0" customWidth="1"/>
    <col min="25" max="25" width="12.7109375" style="0" customWidth="1"/>
    <col min="26" max="26" width="5.8515625" style="0" customWidth="1"/>
  </cols>
  <sheetData>
    <row r="1" spans="1:24" ht="12.75">
      <c r="A1" s="33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3" ht="12.75">
      <c r="A2" s="76" t="s">
        <v>80</v>
      </c>
      <c r="B2" s="77"/>
      <c r="C2" s="78">
        <v>20</v>
      </c>
      <c r="D2" s="78"/>
      <c r="E2" s="78"/>
      <c r="F2" s="78"/>
      <c r="G2" s="79" t="s">
        <v>2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0"/>
      <c r="T2" s="78"/>
      <c r="U2" s="78"/>
      <c r="V2" s="78"/>
      <c r="W2" s="78"/>
    </row>
    <row r="3" spans="1:24" ht="12.75">
      <c r="A3" s="76" t="s">
        <v>81</v>
      </c>
      <c r="B3" s="81"/>
      <c r="C3" s="82">
        <v>30</v>
      </c>
      <c r="D3" s="83" t="s">
        <v>82</v>
      </c>
      <c r="E3" s="83"/>
      <c r="F3" s="83"/>
      <c r="G3" s="83"/>
      <c r="H3" s="84" t="s">
        <v>83</v>
      </c>
      <c r="I3" s="84"/>
      <c r="J3" s="84"/>
      <c r="K3" s="84"/>
      <c r="L3" s="83" t="s">
        <v>84</v>
      </c>
      <c r="M3" s="83"/>
      <c r="N3" s="83"/>
      <c r="O3" s="83"/>
      <c r="P3" s="83" t="s">
        <v>85</v>
      </c>
      <c r="Q3" s="83"/>
      <c r="R3" s="83"/>
      <c r="S3" s="83"/>
      <c r="T3" s="83" t="s">
        <v>86</v>
      </c>
      <c r="U3" s="83"/>
      <c r="V3" s="83"/>
      <c r="W3" s="83"/>
      <c r="X3" s="56"/>
    </row>
    <row r="4" spans="1:26" ht="12.75">
      <c r="A4" s="10" t="s">
        <v>87</v>
      </c>
      <c r="B4" s="11"/>
      <c r="C4" s="85"/>
      <c r="D4" s="86" t="s">
        <v>10</v>
      </c>
      <c r="E4" s="86"/>
      <c r="F4" s="87" t="s">
        <v>11</v>
      </c>
      <c r="G4" s="87"/>
      <c r="H4" s="57" t="s">
        <v>10</v>
      </c>
      <c r="I4" s="57"/>
      <c r="J4" s="58" t="s">
        <v>11</v>
      </c>
      <c r="K4" s="58"/>
      <c r="L4" s="86" t="s">
        <v>10</v>
      </c>
      <c r="M4" s="86"/>
      <c r="N4" s="87" t="s">
        <v>11</v>
      </c>
      <c r="O4" s="87"/>
      <c r="P4" s="86" t="s">
        <v>10</v>
      </c>
      <c r="Q4" s="86"/>
      <c r="R4" s="87" t="s">
        <v>11</v>
      </c>
      <c r="S4" s="87"/>
      <c r="T4" s="86" t="s">
        <v>10</v>
      </c>
      <c r="U4" s="86"/>
      <c r="V4" s="87" t="s">
        <v>11</v>
      </c>
      <c r="W4" s="87"/>
      <c r="X4" s="14" t="s">
        <v>61</v>
      </c>
      <c r="Y4" s="10" t="s">
        <v>87</v>
      </c>
      <c r="Z4" s="11"/>
    </row>
    <row r="5" spans="1:26" ht="12.75">
      <c r="A5" s="11" t="s">
        <v>13</v>
      </c>
      <c r="B5" s="11" t="s">
        <v>14</v>
      </c>
      <c r="C5" s="85" t="s">
        <v>15</v>
      </c>
      <c r="D5" s="88" t="s">
        <v>16</v>
      </c>
      <c r="E5" s="89" t="s">
        <v>17</v>
      </c>
      <c r="F5" s="90" t="s">
        <v>16</v>
      </c>
      <c r="G5" s="91" t="s">
        <v>17</v>
      </c>
      <c r="H5" s="61" t="s">
        <v>16</v>
      </c>
      <c r="I5" s="89" t="s">
        <v>17</v>
      </c>
      <c r="J5" s="90" t="s">
        <v>16</v>
      </c>
      <c r="K5" s="62" t="s">
        <v>17</v>
      </c>
      <c r="L5" s="88" t="s">
        <v>16</v>
      </c>
      <c r="M5" s="89" t="s">
        <v>17</v>
      </c>
      <c r="N5" s="90" t="s">
        <v>16</v>
      </c>
      <c r="O5" s="91" t="s">
        <v>17</v>
      </c>
      <c r="P5" s="88" t="s">
        <v>16</v>
      </c>
      <c r="Q5" s="89" t="s">
        <v>17</v>
      </c>
      <c r="R5" s="90" t="s">
        <v>16</v>
      </c>
      <c r="S5" s="91" t="s">
        <v>17</v>
      </c>
      <c r="T5" s="88" t="s">
        <v>16</v>
      </c>
      <c r="U5" s="89" t="s">
        <v>17</v>
      </c>
      <c r="V5" s="90" t="s">
        <v>16</v>
      </c>
      <c r="W5" s="91" t="s">
        <v>17</v>
      </c>
      <c r="X5" s="14" t="s">
        <v>62</v>
      </c>
      <c r="Y5" s="11" t="s">
        <v>13</v>
      </c>
      <c r="Z5" s="11" t="s">
        <v>14</v>
      </c>
    </row>
    <row r="6" spans="1:26" ht="12.75">
      <c r="A6" s="11" t="s">
        <v>20</v>
      </c>
      <c r="B6" s="11" t="s">
        <v>21</v>
      </c>
      <c r="C6" s="92">
        <v>1</v>
      </c>
      <c r="D6" s="93">
        <v>1</v>
      </c>
      <c r="E6" s="94">
        <f aca="true" t="shared" si="0" ref="E6:E29">C6*D6</f>
        <v>1</v>
      </c>
      <c r="F6" s="95">
        <v>1</v>
      </c>
      <c r="G6" s="96">
        <f aca="true" t="shared" si="1" ref="G6:G29">C6*F6</f>
        <v>1</v>
      </c>
      <c r="H6" s="56">
        <v>1</v>
      </c>
      <c r="I6" s="97">
        <f aca="true" t="shared" si="2" ref="I6:I29">C6*H6</f>
        <v>1</v>
      </c>
      <c r="J6" s="95">
        <v>1</v>
      </c>
      <c r="K6" s="98">
        <f aca="true" t="shared" si="3" ref="K6:K29">C6*J6</f>
        <v>1</v>
      </c>
      <c r="L6" s="99">
        <v>1</v>
      </c>
      <c r="M6" s="97">
        <f aca="true" t="shared" si="4" ref="M6:M29">C6*L6</f>
        <v>1</v>
      </c>
      <c r="N6" s="95">
        <v>1</v>
      </c>
      <c r="O6" s="96">
        <f aca="true" t="shared" si="5" ref="O6:O29">C6*N6</f>
        <v>1</v>
      </c>
      <c r="P6" s="99">
        <v>1</v>
      </c>
      <c r="Q6" s="97">
        <f aca="true" t="shared" si="6" ref="Q6:Q29">C6*P6</f>
        <v>1</v>
      </c>
      <c r="R6" s="95">
        <v>1</v>
      </c>
      <c r="S6" s="96">
        <f aca="true" t="shared" si="7" ref="S6:S29">C6*R6</f>
        <v>1</v>
      </c>
      <c r="T6" s="99">
        <v>1</v>
      </c>
      <c r="U6" s="97">
        <f>T6*C6</f>
        <v>1</v>
      </c>
      <c r="V6" s="95">
        <v>1</v>
      </c>
      <c r="W6" s="96">
        <f>C6*V6</f>
        <v>1</v>
      </c>
      <c r="X6" s="28">
        <f aca="true" t="shared" si="8" ref="X6:X29">SUM(F6,J6,N6,R6)*C$3+SUM(D6,H6,L6,P6)*C$2</f>
        <v>200</v>
      </c>
      <c r="Y6" s="11" t="s">
        <v>20</v>
      </c>
      <c r="Z6" s="11" t="s">
        <v>21</v>
      </c>
    </row>
    <row r="7" spans="1:26" ht="12.75">
      <c r="A7" s="68" t="s">
        <v>27</v>
      </c>
      <c r="B7" s="68" t="s">
        <v>88</v>
      </c>
      <c r="C7" s="100">
        <v>0.5</v>
      </c>
      <c r="D7" s="101"/>
      <c r="E7" s="94">
        <f t="shared" si="0"/>
        <v>0</v>
      </c>
      <c r="F7" s="95">
        <v>1</v>
      </c>
      <c r="G7" s="96">
        <f t="shared" si="1"/>
        <v>0.5</v>
      </c>
      <c r="H7" s="102"/>
      <c r="I7" s="97">
        <f t="shared" si="2"/>
        <v>0</v>
      </c>
      <c r="J7" s="95">
        <v>1</v>
      </c>
      <c r="K7" s="98">
        <f t="shared" si="3"/>
        <v>0.5</v>
      </c>
      <c r="L7" s="103">
        <v>1</v>
      </c>
      <c r="M7" s="97">
        <f t="shared" si="4"/>
        <v>0.5</v>
      </c>
      <c r="N7" s="95"/>
      <c r="O7" s="96">
        <f t="shared" si="5"/>
        <v>0</v>
      </c>
      <c r="P7" s="103"/>
      <c r="Q7" s="97">
        <f t="shared" si="6"/>
        <v>0</v>
      </c>
      <c r="R7" s="95">
        <v>1</v>
      </c>
      <c r="S7" s="96">
        <f t="shared" si="7"/>
        <v>0.5</v>
      </c>
      <c r="T7" s="103">
        <v>1</v>
      </c>
      <c r="U7" s="97">
        <f aca="true" t="shared" si="9" ref="U7:U29">T7*C7</f>
        <v>0.5</v>
      </c>
      <c r="V7" s="95"/>
      <c r="W7" s="96">
        <f aca="true" t="shared" si="10" ref="W7:W29">C7*V7</f>
        <v>0</v>
      </c>
      <c r="X7" s="28">
        <f t="shared" si="8"/>
        <v>110</v>
      </c>
      <c r="Y7" s="68" t="s">
        <v>27</v>
      </c>
      <c r="Z7" s="68" t="s">
        <v>88</v>
      </c>
    </row>
    <row r="8" spans="1:26" ht="12.75">
      <c r="A8" s="68" t="s">
        <v>89</v>
      </c>
      <c r="B8" s="68" t="s">
        <v>88</v>
      </c>
      <c r="C8" s="100">
        <v>0.5</v>
      </c>
      <c r="D8" s="101"/>
      <c r="E8" s="94">
        <f t="shared" si="0"/>
        <v>0</v>
      </c>
      <c r="F8" s="95">
        <v>1</v>
      </c>
      <c r="G8" s="96">
        <f t="shared" si="1"/>
        <v>0.5</v>
      </c>
      <c r="H8" s="102">
        <v>1</v>
      </c>
      <c r="I8" s="97">
        <f t="shared" si="2"/>
        <v>0.5</v>
      </c>
      <c r="J8" s="95"/>
      <c r="K8" s="98">
        <f t="shared" si="3"/>
        <v>0</v>
      </c>
      <c r="L8" s="103"/>
      <c r="M8" s="97">
        <f t="shared" si="4"/>
        <v>0</v>
      </c>
      <c r="N8" s="95">
        <v>1</v>
      </c>
      <c r="O8" s="96">
        <f t="shared" si="5"/>
        <v>0.5</v>
      </c>
      <c r="P8" s="103">
        <v>1</v>
      </c>
      <c r="Q8" s="97">
        <f t="shared" si="6"/>
        <v>0.5</v>
      </c>
      <c r="R8" s="95"/>
      <c r="S8" s="96">
        <f t="shared" si="7"/>
        <v>0</v>
      </c>
      <c r="T8" s="103"/>
      <c r="U8" s="97">
        <f t="shared" si="9"/>
        <v>0</v>
      </c>
      <c r="V8" s="95">
        <v>1</v>
      </c>
      <c r="W8" s="96">
        <f t="shared" si="10"/>
        <v>0.5</v>
      </c>
      <c r="X8" s="28">
        <f t="shared" si="8"/>
        <v>100</v>
      </c>
      <c r="Y8" s="68" t="s">
        <v>89</v>
      </c>
      <c r="Z8" s="68" t="s">
        <v>88</v>
      </c>
    </row>
    <row r="9" spans="1:26" ht="12.75">
      <c r="A9" s="104" t="s">
        <v>90</v>
      </c>
      <c r="B9" s="68" t="s">
        <v>25</v>
      </c>
      <c r="C9" s="100">
        <v>3</v>
      </c>
      <c r="D9" s="101"/>
      <c r="E9" s="94">
        <f t="shared" si="0"/>
        <v>0</v>
      </c>
      <c r="F9" s="95">
        <v>1</v>
      </c>
      <c r="G9" s="96">
        <f t="shared" si="1"/>
        <v>3</v>
      </c>
      <c r="H9" s="102">
        <v>1</v>
      </c>
      <c r="I9" s="97">
        <f t="shared" si="2"/>
        <v>3</v>
      </c>
      <c r="J9" s="95"/>
      <c r="K9" s="98">
        <f t="shared" si="3"/>
        <v>0</v>
      </c>
      <c r="L9" s="103"/>
      <c r="M9" s="97">
        <f t="shared" si="4"/>
        <v>0</v>
      </c>
      <c r="N9" s="95">
        <v>1</v>
      </c>
      <c r="O9" s="96">
        <f t="shared" si="5"/>
        <v>3</v>
      </c>
      <c r="P9" s="103">
        <v>1</v>
      </c>
      <c r="Q9" s="97">
        <f t="shared" si="6"/>
        <v>3</v>
      </c>
      <c r="R9" s="95"/>
      <c r="S9" s="96">
        <f t="shared" si="7"/>
        <v>0</v>
      </c>
      <c r="T9" s="103"/>
      <c r="U9" s="97">
        <f t="shared" si="9"/>
        <v>0</v>
      </c>
      <c r="V9" s="95">
        <v>1</v>
      </c>
      <c r="W9" s="96">
        <f t="shared" si="10"/>
        <v>3</v>
      </c>
      <c r="X9" s="28">
        <f t="shared" si="8"/>
        <v>100</v>
      </c>
      <c r="Y9" s="104" t="s">
        <v>90</v>
      </c>
      <c r="Z9" s="68" t="s">
        <v>25</v>
      </c>
    </row>
    <row r="10" spans="1:26" ht="12.75">
      <c r="A10" s="68" t="s">
        <v>66</v>
      </c>
      <c r="B10" s="68" t="s">
        <v>25</v>
      </c>
      <c r="C10" s="100">
        <v>4</v>
      </c>
      <c r="D10" s="101">
        <v>1</v>
      </c>
      <c r="E10" s="94">
        <f t="shared" si="0"/>
        <v>4</v>
      </c>
      <c r="F10" s="95"/>
      <c r="G10" s="96">
        <f t="shared" si="1"/>
        <v>0</v>
      </c>
      <c r="H10" s="102"/>
      <c r="I10" s="97">
        <f t="shared" si="2"/>
        <v>0</v>
      </c>
      <c r="J10" s="95">
        <v>1</v>
      </c>
      <c r="K10" s="98">
        <f t="shared" si="3"/>
        <v>4</v>
      </c>
      <c r="L10" s="103">
        <v>1</v>
      </c>
      <c r="M10" s="97">
        <f t="shared" si="4"/>
        <v>4</v>
      </c>
      <c r="N10" s="95"/>
      <c r="O10" s="96">
        <f t="shared" si="5"/>
        <v>0</v>
      </c>
      <c r="P10" s="103"/>
      <c r="Q10" s="97">
        <f t="shared" si="6"/>
        <v>0</v>
      </c>
      <c r="R10" s="95">
        <v>0.5</v>
      </c>
      <c r="S10" s="96">
        <f t="shared" si="7"/>
        <v>2</v>
      </c>
      <c r="T10" s="103">
        <v>1</v>
      </c>
      <c r="U10" s="97">
        <f t="shared" si="9"/>
        <v>4</v>
      </c>
      <c r="V10" s="95"/>
      <c r="W10" s="96">
        <f t="shared" si="10"/>
        <v>0</v>
      </c>
      <c r="X10" s="28">
        <f t="shared" si="8"/>
        <v>85</v>
      </c>
      <c r="Y10" s="68" t="s">
        <v>66</v>
      </c>
      <c r="Z10" s="68" t="s">
        <v>25</v>
      </c>
    </row>
    <row r="11" spans="1:26" ht="12.75">
      <c r="A11" s="11" t="s">
        <v>23</v>
      </c>
      <c r="B11" s="11" t="s">
        <v>19</v>
      </c>
      <c r="C11" s="92">
        <v>1</v>
      </c>
      <c r="D11" s="93">
        <v>1</v>
      </c>
      <c r="E11" s="94">
        <f t="shared" si="0"/>
        <v>1</v>
      </c>
      <c r="F11" s="95"/>
      <c r="G11" s="96">
        <f t="shared" si="1"/>
        <v>0</v>
      </c>
      <c r="H11" s="56"/>
      <c r="I11" s="97">
        <f t="shared" si="2"/>
        <v>0</v>
      </c>
      <c r="J11" s="95">
        <v>1</v>
      </c>
      <c r="K11" s="98">
        <f t="shared" si="3"/>
        <v>1</v>
      </c>
      <c r="L11" s="99">
        <v>1</v>
      </c>
      <c r="M11" s="97">
        <f t="shared" si="4"/>
        <v>1</v>
      </c>
      <c r="N11" s="95"/>
      <c r="O11" s="96">
        <f t="shared" si="5"/>
        <v>0</v>
      </c>
      <c r="P11" s="99"/>
      <c r="Q11" s="97">
        <f t="shared" si="6"/>
        <v>0</v>
      </c>
      <c r="R11" s="95">
        <v>1</v>
      </c>
      <c r="S11" s="96">
        <f t="shared" si="7"/>
        <v>1</v>
      </c>
      <c r="T11" s="99">
        <v>1</v>
      </c>
      <c r="U11" s="97">
        <f t="shared" si="9"/>
        <v>1</v>
      </c>
      <c r="V11" s="95"/>
      <c r="W11" s="96">
        <f t="shared" si="10"/>
        <v>0</v>
      </c>
      <c r="X11" s="28">
        <f t="shared" si="8"/>
        <v>100</v>
      </c>
      <c r="Y11" s="11" t="s">
        <v>23</v>
      </c>
      <c r="Z11" s="11" t="s">
        <v>19</v>
      </c>
    </row>
    <row r="12" spans="1:26" ht="12.75">
      <c r="A12" s="68" t="s">
        <v>91</v>
      </c>
      <c r="B12" s="68" t="s">
        <v>25</v>
      </c>
      <c r="C12" s="100">
        <v>3</v>
      </c>
      <c r="D12" s="101"/>
      <c r="E12" s="94">
        <f t="shared" si="0"/>
        <v>0</v>
      </c>
      <c r="F12" s="95">
        <v>0.5</v>
      </c>
      <c r="G12" s="96">
        <f t="shared" si="1"/>
        <v>1.5</v>
      </c>
      <c r="H12" s="102"/>
      <c r="I12" s="97">
        <f t="shared" si="2"/>
        <v>0</v>
      </c>
      <c r="J12" s="95"/>
      <c r="K12" s="98">
        <f t="shared" si="3"/>
        <v>0</v>
      </c>
      <c r="L12" s="103"/>
      <c r="M12" s="97">
        <f t="shared" si="4"/>
        <v>0</v>
      </c>
      <c r="N12" s="95"/>
      <c r="O12" s="96">
        <f t="shared" si="5"/>
        <v>0</v>
      </c>
      <c r="P12" s="103">
        <v>0.5</v>
      </c>
      <c r="Q12" s="97">
        <f t="shared" si="6"/>
        <v>1.5</v>
      </c>
      <c r="R12" s="95"/>
      <c r="S12" s="96">
        <f t="shared" si="7"/>
        <v>0</v>
      </c>
      <c r="T12" s="103"/>
      <c r="U12" s="97">
        <f t="shared" si="9"/>
        <v>0</v>
      </c>
      <c r="V12" s="95"/>
      <c r="W12" s="96">
        <f t="shared" si="10"/>
        <v>0</v>
      </c>
      <c r="X12" s="28">
        <f t="shared" si="8"/>
        <v>25</v>
      </c>
      <c r="Y12" s="68" t="s">
        <v>91</v>
      </c>
      <c r="Z12" s="68" t="s">
        <v>25</v>
      </c>
    </row>
    <row r="13" spans="1:26" ht="12.75">
      <c r="A13" s="68" t="s">
        <v>64</v>
      </c>
      <c r="B13" s="68" t="s">
        <v>19</v>
      </c>
      <c r="C13" s="100">
        <v>1.5</v>
      </c>
      <c r="D13" s="101"/>
      <c r="E13" s="94">
        <f t="shared" si="0"/>
        <v>0</v>
      </c>
      <c r="F13" s="95"/>
      <c r="G13" s="96">
        <f t="shared" si="1"/>
        <v>0</v>
      </c>
      <c r="H13" s="102"/>
      <c r="I13" s="97">
        <f t="shared" si="2"/>
        <v>0</v>
      </c>
      <c r="J13" s="95"/>
      <c r="K13" s="98">
        <f t="shared" si="3"/>
        <v>0</v>
      </c>
      <c r="L13" s="103">
        <v>1</v>
      </c>
      <c r="M13" s="97">
        <f t="shared" si="4"/>
        <v>1.5</v>
      </c>
      <c r="N13" s="95">
        <v>1</v>
      </c>
      <c r="O13" s="96">
        <f t="shared" si="5"/>
        <v>1.5</v>
      </c>
      <c r="P13" s="103"/>
      <c r="Q13" s="97">
        <f t="shared" si="6"/>
        <v>0</v>
      </c>
      <c r="R13" s="95"/>
      <c r="S13" s="96">
        <f t="shared" si="7"/>
        <v>0</v>
      </c>
      <c r="T13" s="103">
        <v>1</v>
      </c>
      <c r="U13" s="97">
        <f t="shared" si="9"/>
        <v>1.5</v>
      </c>
      <c r="V13" s="95">
        <v>1</v>
      </c>
      <c r="W13" s="96">
        <f t="shared" si="10"/>
        <v>1.5</v>
      </c>
      <c r="X13" s="28">
        <f t="shared" si="8"/>
        <v>50</v>
      </c>
      <c r="Y13" s="68" t="s">
        <v>64</v>
      </c>
      <c r="Z13" s="68" t="s">
        <v>19</v>
      </c>
    </row>
    <row r="14" spans="1:26" ht="12.75">
      <c r="A14" s="68" t="s">
        <v>92</v>
      </c>
      <c r="B14" s="68" t="s">
        <v>25</v>
      </c>
      <c r="C14" s="100">
        <v>2.5</v>
      </c>
      <c r="D14" s="101"/>
      <c r="E14" s="94">
        <f t="shared" si="0"/>
        <v>0</v>
      </c>
      <c r="F14" s="95"/>
      <c r="G14" s="96">
        <f t="shared" si="1"/>
        <v>0</v>
      </c>
      <c r="H14" s="102">
        <v>1</v>
      </c>
      <c r="I14" s="97">
        <f t="shared" si="2"/>
        <v>2.5</v>
      </c>
      <c r="J14" s="95"/>
      <c r="K14" s="98">
        <f t="shared" si="3"/>
        <v>0</v>
      </c>
      <c r="L14" s="103"/>
      <c r="M14" s="97">
        <f t="shared" si="4"/>
        <v>0</v>
      </c>
      <c r="N14" s="95">
        <v>1</v>
      </c>
      <c r="O14" s="96">
        <f t="shared" si="5"/>
        <v>2.5</v>
      </c>
      <c r="P14" s="103">
        <v>1</v>
      </c>
      <c r="Q14" s="97">
        <f t="shared" si="6"/>
        <v>2.5</v>
      </c>
      <c r="R14" s="95"/>
      <c r="S14" s="96">
        <f t="shared" si="7"/>
        <v>0</v>
      </c>
      <c r="T14" s="103"/>
      <c r="U14" s="97">
        <f t="shared" si="9"/>
        <v>0</v>
      </c>
      <c r="V14" s="95">
        <v>1</v>
      </c>
      <c r="W14" s="96">
        <f t="shared" si="10"/>
        <v>2.5</v>
      </c>
      <c r="X14" s="28">
        <f t="shared" si="8"/>
        <v>70</v>
      </c>
      <c r="Y14" s="68" t="s">
        <v>92</v>
      </c>
      <c r="Z14" s="68" t="s">
        <v>25</v>
      </c>
    </row>
    <row r="15" spans="1:26" ht="14.25" customHeight="1">
      <c r="A15" s="104" t="s">
        <v>93</v>
      </c>
      <c r="B15" s="68" t="s">
        <v>21</v>
      </c>
      <c r="C15" s="100">
        <v>1.5</v>
      </c>
      <c r="D15" s="101">
        <v>2</v>
      </c>
      <c r="E15" s="94">
        <f t="shared" si="0"/>
        <v>3</v>
      </c>
      <c r="F15" s="95">
        <v>2</v>
      </c>
      <c r="G15" s="96">
        <f t="shared" si="1"/>
        <v>3</v>
      </c>
      <c r="H15" s="102"/>
      <c r="I15" s="97">
        <f t="shared" si="2"/>
        <v>0</v>
      </c>
      <c r="J15" s="95">
        <v>2</v>
      </c>
      <c r="K15" s="98">
        <f t="shared" si="3"/>
        <v>3</v>
      </c>
      <c r="L15" s="103">
        <v>2</v>
      </c>
      <c r="M15" s="97">
        <f t="shared" si="4"/>
        <v>3</v>
      </c>
      <c r="N15" s="95"/>
      <c r="O15" s="96">
        <f t="shared" si="5"/>
        <v>0</v>
      </c>
      <c r="P15" s="103"/>
      <c r="Q15" s="97">
        <f t="shared" si="6"/>
        <v>0</v>
      </c>
      <c r="R15" s="95">
        <v>2</v>
      </c>
      <c r="S15" s="96">
        <f t="shared" si="7"/>
        <v>3</v>
      </c>
      <c r="T15" s="103">
        <v>2</v>
      </c>
      <c r="U15" s="97">
        <f t="shared" si="9"/>
        <v>3</v>
      </c>
      <c r="V15" s="95"/>
      <c r="W15" s="96">
        <f t="shared" si="10"/>
        <v>0</v>
      </c>
      <c r="X15" s="28">
        <f t="shared" si="8"/>
        <v>260</v>
      </c>
      <c r="Y15" s="104" t="s">
        <v>94</v>
      </c>
      <c r="Z15" s="68" t="s">
        <v>21</v>
      </c>
    </row>
    <row r="16" spans="1:26" ht="12.75">
      <c r="A16" s="68" t="s">
        <v>95</v>
      </c>
      <c r="B16" s="68" t="s">
        <v>25</v>
      </c>
      <c r="C16" s="100">
        <v>4.5</v>
      </c>
      <c r="D16" s="101"/>
      <c r="E16" s="94">
        <f t="shared" si="0"/>
        <v>0</v>
      </c>
      <c r="F16" s="95"/>
      <c r="G16" s="96">
        <f t="shared" si="1"/>
        <v>0</v>
      </c>
      <c r="H16" s="102">
        <v>0.5</v>
      </c>
      <c r="I16" s="97">
        <f t="shared" si="2"/>
        <v>2.25</v>
      </c>
      <c r="J16" s="95"/>
      <c r="K16" s="98">
        <f t="shared" si="3"/>
        <v>0</v>
      </c>
      <c r="L16" s="103"/>
      <c r="M16" s="97">
        <f t="shared" si="4"/>
        <v>0</v>
      </c>
      <c r="N16" s="95"/>
      <c r="O16" s="96">
        <f t="shared" si="5"/>
        <v>0</v>
      </c>
      <c r="P16" s="103"/>
      <c r="Q16" s="97">
        <f t="shared" si="6"/>
        <v>0</v>
      </c>
      <c r="R16" s="95">
        <v>0.5</v>
      </c>
      <c r="S16" s="96">
        <f t="shared" si="7"/>
        <v>2.25</v>
      </c>
      <c r="T16" s="103"/>
      <c r="U16" s="97">
        <f t="shared" si="9"/>
        <v>0</v>
      </c>
      <c r="V16" s="95"/>
      <c r="W16" s="96">
        <f t="shared" si="10"/>
        <v>0</v>
      </c>
      <c r="X16" s="28">
        <f t="shared" si="8"/>
        <v>25</v>
      </c>
      <c r="Y16" s="68" t="s">
        <v>95</v>
      </c>
      <c r="Z16" s="68" t="s">
        <v>25</v>
      </c>
    </row>
    <row r="17" spans="1:26" ht="12.75">
      <c r="A17" s="68" t="s">
        <v>96</v>
      </c>
      <c r="B17" s="68" t="s">
        <v>25</v>
      </c>
      <c r="C17" s="100">
        <v>5</v>
      </c>
      <c r="D17" s="101">
        <v>1</v>
      </c>
      <c r="E17" s="94">
        <f t="shared" si="0"/>
        <v>5</v>
      </c>
      <c r="F17" s="95"/>
      <c r="G17" s="96">
        <f t="shared" si="1"/>
        <v>0</v>
      </c>
      <c r="H17" s="102"/>
      <c r="I17" s="97">
        <f t="shared" si="2"/>
        <v>0</v>
      </c>
      <c r="J17" s="95">
        <v>1</v>
      </c>
      <c r="K17" s="98">
        <f t="shared" si="3"/>
        <v>5</v>
      </c>
      <c r="L17" s="103">
        <v>0.6</v>
      </c>
      <c r="M17" s="97">
        <f t="shared" si="4"/>
        <v>3</v>
      </c>
      <c r="N17" s="95"/>
      <c r="O17" s="96">
        <f t="shared" si="5"/>
        <v>0</v>
      </c>
      <c r="P17" s="103"/>
      <c r="Q17" s="97">
        <f t="shared" si="6"/>
        <v>0</v>
      </c>
      <c r="R17" s="95">
        <v>0.6</v>
      </c>
      <c r="S17" s="96">
        <f t="shared" si="7"/>
        <v>3</v>
      </c>
      <c r="T17" s="103">
        <v>0.6</v>
      </c>
      <c r="U17" s="97">
        <f t="shared" si="9"/>
        <v>3</v>
      </c>
      <c r="V17" s="95"/>
      <c r="W17" s="96">
        <f t="shared" si="10"/>
        <v>0</v>
      </c>
      <c r="X17" s="28">
        <f t="shared" si="8"/>
        <v>80</v>
      </c>
      <c r="Y17" s="68" t="s">
        <v>96</v>
      </c>
      <c r="Z17" s="68" t="s">
        <v>25</v>
      </c>
    </row>
    <row r="18" spans="1:26" ht="12.75">
      <c r="A18" s="68" t="s">
        <v>69</v>
      </c>
      <c r="B18" s="68" t="s">
        <v>25</v>
      </c>
      <c r="C18" s="100">
        <v>2.3</v>
      </c>
      <c r="D18" s="101">
        <v>1</v>
      </c>
      <c r="E18" s="94">
        <f t="shared" si="0"/>
        <v>2.3</v>
      </c>
      <c r="F18" s="95">
        <v>1</v>
      </c>
      <c r="G18" s="96">
        <f t="shared" si="1"/>
        <v>2.3</v>
      </c>
      <c r="H18" s="102">
        <v>1</v>
      </c>
      <c r="I18" s="97">
        <f t="shared" si="2"/>
        <v>2.3</v>
      </c>
      <c r="J18" s="95">
        <v>1</v>
      </c>
      <c r="K18" s="98">
        <f t="shared" si="3"/>
        <v>2.3</v>
      </c>
      <c r="L18" s="103">
        <v>1</v>
      </c>
      <c r="M18" s="97">
        <f t="shared" si="4"/>
        <v>2.3</v>
      </c>
      <c r="N18" s="95">
        <v>1</v>
      </c>
      <c r="O18" s="96">
        <f t="shared" si="5"/>
        <v>2.3</v>
      </c>
      <c r="P18" s="103">
        <v>1</v>
      </c>
      <c r="Q18" s="97">
        <f t="shared" si="6"/>
        <v>2.3</v>
      </c>
      <c r="R18" s="95">
        <v>1</v>
      </c>
      <c r="S18" s="96">
        <f t="shared" si="7"/>
        <v>2.3</v>
      </c>
      <c r="T18" s="103">
        <v>1</v>
      </c>
      <c r="U18" s="97">
        <f t="shared" si="9"/>
        <v>2.3</v>
      </c>
      <c r="V18" s="95">
        <v>1</v>
      </c>
      <c r="W18" s="96">
        <f t="shared" si="10"/>
        <v>2.3</v>
      </c>
      <c r="X18" s="28">
        <f t="shared" si="8"/>
        <v>200</v>
      </c>
      <c r="Y18" s="68" t="s">
        <v>69</v>
      </c>
      <c r="Z18" s="68" t="s">
        <v>25</v>
      </c>
    </row>
    <row r="19" spans="1:26" ht="12.75">
      <c r="A19" s="68" t="s">
        <v>97</v>
      </c>
      <c r="B19" s="68" t="s">
        <v>21</v>
      </c>
      <c r="C19" s="100">
        <v>1</v>
      </c>
      <c r="D19" s="101"/>
      <c r="E19" s="94">
        <f t="shared" si="0"/>
        <v>0</v>
      </c>
      <c r="F19" s="95"/>
      <c r="G19" s="96">
        <f t="shared" si="1"/>
        <v>0</v>
      </c>
      <c r="H19" s="102"/>
      <c r="I19" s="97">
        <f t="shared" si="2"/>
        <v>0</v>
      </c>
      <c r="J19" s="95"/>
      <c r="K19" s="98">
        <f t="shared" si="3"/>
        <v>0</v>
      </c>
      <c r="L19" s="103"/>
      <c r="M19" s="97">
        <f t="shared" si="4"/>
        <v>0</v>
      </c>
      <c r="N19" s="95">
        <v>1</v>
      </c>
      <c r="O19" s="96">
        <f t="shared" si="5"/>
        <v>1</v>
      </c>
      <c r="P19" s="103">
        <v>1</v>
      </c>
      <c r="Q19" s="97">
        <f t="shared" si="6"/>
        <v>1</v>
      </c>
      <c r="R19" s="95"/>
      <c r="S19" s="96">
        <f t="shared" si="7"/>
        <v>0</v>
      </c>
      <c r="T19" s="103"/>
      <c r="U19" s="97">
        <f t="shared" si="9"/>
        <v>0</v>
      </c>
      <c r="V19" s="95">
        <v>1</v>
      </c>
      <c r="W19" s="96">
        <f t="shared" si="10"/>
        <v>1</v>
      </c>
      <c r="X19" s="28">
        <f t="shared" si="8"/>
        <v>50</v>
      </c>
      <c r="Y19" s="68" t="s">
        <v>97</v>
      </c>
      <c r="Z19" s="68" t="s">
        <v>21</v>
      </c>
    </row>
    <row r="20" spans="1:26" ht="12.75">
      <c r="A20" s="68" t="s">
        <v>98</v>
      </c>
      <c r="B20" s="68" t="s">
        <v>25</v>
      </c>
      <c r="C20" s="100">
        <v>3</v>
      </c>
      <c r="D20" s="101"/>
      <c r="E20" s="94">
        <f t="shared" si="0"/>
        <v>0</v>
      </c>
      <c r="F20" s="95"/>
      <c r="G20" s="96">
        <f t="shared" si="1"/>
        <v>0</v>
      </c>
      <c r="H20" s="102">
        <v>0</v>
      </c>
      <c r="I20" s="97">
        <f t="shared" si="2"/>
        <v>0</v>
      </c>
      <c r="J20" s="95"/>
      <c r="K20" s="98">
        <f t="shared" si="3"/>
        <v>0</v>
      </c>
      <c r="L20" s="103"/>
      <c r="M20" s="97">
        <f t="shared" si="4"/>
        <v>0</v>
      </c>
      <c r="N20" s="95">
        <v>0.6</v>
      </c>
      <c r="O20" s="96">
        <f t="shared" si="5"/>
        <v>1.7999999999999998</v>
      </c>
      <c r="P20" s="103">
        <v>1</v>
      </c>
      <c r="Q20" s="97">
        <f t="shared" si="6"/>
        <v>3</v>
      </c>
      <c r="R20" s="95">
        <v>0.4</v>
      </c>
      <c r="S20" s="96">
        <f t="shared" si="7"/>
        <v>1.2000000000000002</v>
      </c>
      <c r="T20" s="103"/>
      <c r="U20" s="97">
        <f t="shared" si="9"/>
        <v>0</v>
      </c>
      <c r="V20" s="95">
        <v>0.6</v>
      </c>
      <c r="W20" s="96">
        <f t="shared" si="10"/>
        <v>1.7999999999999998</v>
      </c>
      <c r="X20" s="28">
        <f t="shared" si="8"/>
        <v>50</v>
      </c>
      <c r="Y20" s="68" t="s">
        <v>98</v>
      </c>
      <c r="Z20" s="68" t="s">
        <v>25</v>
      </c>
    </row>
    <row r="21" spans="1:26" ht="12.75">
      <c r="A21" s="68" t="s">
        <v>99</v>
      </c>
      <c r="B21" s="68" t="s">
        <v>25</v>
      </c>
      <c r="C21" s="100">
        <v>3</v>
      </c>
      <c r="D21" s="101"/>
      <c r="E21" s="94">
        <f t="shared" si="0"/>
        <v>0</v>
      </c>
      <c r="F21" s="95"/>
      <c r="G21" s="96">
        <f t="shared" si="1"/>
        <v>0</v>
      </c>
      <c r="H21" s="102">
        <v>0.7</v>
      </c>
      <c r="I21" s="97">
        <f t="shared" si="2"/>
        <v>2.0999999999999996</v>
      </c>
      <c r="J21" s="95"/>
      <c r="K21" s="98">
        <f t="shared" si="3"/>
        <v>0</v>
      </c>
      <c r="L21" s="103"/>
      <c r="M21" s="97">
        <f t="shared" si="4"/>
        <v>0</v>
      </c>
      <c r="N21" s="95">
        <v>0.7</v>
      </c>
      <c r="O21" s="96">
        <f t="shared" si="5"/>
        <v>2.0999999999999996</v>
      </c>
      <c r="P21" s="103">
        <v>0.3</v>
      </c>
      <c r="Q21" s="97">
        <f t="shared" si="6"/>
        <v>0.8999999999999999</v>
      </c>
      <c r="R21" s="95"/>
      <c r="S21" s="96">
        <f t="shared" si="7"/>
        <v>0</v>
      </c>
      <c r="T21" s="103"/>
      <c r="U21" s="97">
        <f t="shared" si="9"/>
        <v>0</v>
      </c>
      <c r="V21" s="95">
        <v>0.7</v>
      </c>
      <c r="W21" s="96">
        <f t="shared" si="10"/>
        <v>2.0999999999999996</v>
      </c>
      <c r="X21" s="28">
        <f t="shared" si="8"/>
        <v>41</v>
      </c>
      <c r="Y21" s="68" t="s">
        <v>99</v>
      </c>
      <c r="Z21" s="68" t="s">
        <v>25</v>
      </c>
    </row>
    <row r="22" spans="1:26" ht="12.75">
      <c r="A22" s="68" t="s">
        <v>100</v>
      </c>
      <c r="B22" s="68" t="s">
        <v>21</v>
      </c>
      <c r="C22" s="100">
        <v>0.5</v>
      </c>
      <c r="D22" s="101"/>
      <c r="E22" s="94">
        <f t="shared" si="0"/>
        <v>0</v>
      </c>
      <c r="F22" s="95"/>
      <c r="G22" s="96">
        <f t="shared" si="1"/>
        <v>0</v>
      </c>
      <c r="H22" s="102"/>
      <c r="I22" s="97">
        <f t="shared" si="2"/>
        <v>0</v>
      </c>
      <c r="J22" s="95"/>
      <c r="K22" s="98">
        <f t="shared" si="3"/>
        <v>0</v>
      </c>
      <c r="L22" s="103"/>
      <c r="M22" s="97">
        <f t="shared" si="4"/>
        <v>0</v>
      </c>
      <c r="N22" s="95">
        <v>1</v>
      </c>
      <c r="O22" s="96">
        <f t="shared" si="5"/>
        <v>0.5</v>
      </c>
      <c r="P22" s="103">
        <v>1</v>
      </c>
      <c r="Q22" s="97">
        <f t="shared" si="6"/>
        <v>0.5</v>
      </c>
      <c r="R22" s="95"/>
      <c r="S22" s="96">
        <f t="shared" si="7"/>
        <v>0</v>
      </c>
      <c r="T22" s="103"/>
      <c r="U22" s="97">
        <f t="shared" si="9"/>
        <v>0</v>
      </c>
      <c r="V22" s="95">
        <v>1</v>
      </c>
      <c r="W22" s="96">
        <f t="shared" si="10"/>
        <v>0.5</v>
      </c>
      <c r="X22" s="28">
        <f t="shared" si="8"/>
        <v>50</v>
      </c>
      <c r="Y22" s="68" t="s">
        <v>100</v>
      </c>
      <c r="Z22" s="68" t="s">
        <v>21</v>
      </c>
    </row>
    <row r="23" spans="1:26" ht="12.75">
      <c r="A23" s="68" t="s">
        <v>70</v>
      </c>
      <c r="B23" s="68" t="s">
        <v>19</v>
      </c>
      <c r="C23" s="100">
        <v>2.5</v>
      </c>
      <c r="D23" s="101"/>
      <c r="E23" s="94">
        <f t="shared" si="0"/>
        <v>0</v>
      </c>
      <c r="F23" s="95">
        <v>1</v>
      </c>
      <c r="G23" s="96">
        <f t="shared" si="1"/>
        <v>2.5</v>
      </c>
      <c r="H23" s="102">
        <v>1</v>
      </c>
      <c r="I23" s="97">
        <f t="shared" si="2"/>
        <v>2.5</v>
      </c>
      <c r="J23" s="95"/>
      <c r="K23" s="98">
        <f t="shared" si="3"/>
        <v>0</v>
      </c>
      <c r="L23" s="103"/>
      <c r="M23" s="97">
        <f t="shared" si="4"/>
        <v>0</v>
      </c>
      <c r="N23" s="95"/>
      <c r="O23" s="96">
        <f t="shared" si="5"/>
        <v>0</v>
      </c>
      <c r="P23" s="103"/>
      <c r="Q23" s="97">
        <f t="shared" si="6"/>
        <v>0</v>
      </c>
      <c r="R23" s="95"/>
      <c r="S23" s="96">
        <f t="shared" si="7"/>
        <v>0</v>
      </c>
      <c r="T23" s="103"/>
      <c r="U23" s="97">
        <f t="shared" si="9"/>
        <v>0</v>
      </c>
      <c r="V23" s="95"/>
      <c r="W23" s="96">
        <f t="shared" si="10"/>
        <v>0</v>
      </c>
      <c r="X23" s="28">
        <f t="shared" si="8"/>
        <v>50</v>
      </c>
      <c r="Y23" s="68" t="s">
        <v>70</v>
      </c>
      <c r="Z23" s="68" t="s">
        <v>19</v>
      </c>
    </row>
    <row r="24" spans="1:26" ht="12.75">
      <c r="A24" s="68" t="s">
        <v>101</v>
      </c>
      <c r="B24" s="68" t="s">
        <v>88</v>
      </c>
      <c r="C24" s="100">
        <v>0.5</v>
      </c>
      <c r="D24" s="101"/>
      <c r="E24" s="94">
        <f t="shared" si="0"/>
        <v>0</v>
      </c>
      <c r="F24" s="95"/>
      <c r="G24" s="96">
        <f t="shared" si="1"/>
        <v>0</v>
      </c>
      <c r="H24" s="102"/>
      <c r="I24" s="97">
        <f t="shared" si="2"/>
        <v>0</v>
      </c>
      <c r="J24" s="95"/>
      <c r="K24" s="98">
        <f t="shared" si="3"/>
        <v>0</v>
      </c>
      <c r="L24" s="103"/>
      <c r="M24" s="97">
        <f t="shared" si="4"/>
        <v>0</v>
      </c>
      <c r="N24" s="95"/>
      <c r="O24" s="96">
        <f t="shared" si="5"/>
        <v>0</v>
      </c>
      <c r="P24" s="103"/>
      <c r="Q24" s="97">
        <f t="shared" si="6"/>
        <v>0</v>
      </c>
      <c r="R24" s="95"/>
      <c r="S24" s="96">
        <f t="shared" si="7"/>
        <v>0</v>
      </c>
      <c r="T24" s="103"/>
      <c r="U24" s="97">
        <f t="shared" si="9"/>
        <v>0</v>
      </c>
      <c r="V24" s="95"/>
      <c r="W24" s="96">
        <f t="shared" si="10"/>
        <v>0</v>
      </c>
      <c r="X24" s="28">
        <f t="shared" si="8"/>
        <v>0</v>
      </c>
      <c r="Y24" s="68" t="s">
        <v>101</v>
      </c>
      <c r="Z24" s="68" t="s">
        <v>88</v>
      </c>
    </row>
    <row r="25" spans="1:26" ht="12.75">
      <c r="A25" s="68" t="s">
        <v>33</v>
      </c>
      <c r="B25" s="68" t="s">
        <v>88</v>
      </c>
      <c r="C25" s="100">
        <v>0.5</v>
      </c>
      <c r="D25" s="101">
        <v>1</v>
      </c>
      <c r="E25" s="94">
        <f t="shared" si="0"/>
        <v>0.5</v>
      </c>
      <c r="F25" s="95"/>
      <c r="G25" s="96">
        <f t="shared" si="1"/>
        <v>0</v>
      </c>
      <c r="H25" s="102"/>
      <c r="I25" s="97">
        <f t="shared" si="2"/>
        <v>0</v>
      </c>
      <c r="J25" s="95">
        <v>1</v>
      </c>
      <c r="K25" s="98">
        <f t="shared" si="3"/>
        <v>0.5</v>
      </c>
      <c r="L25" s="103">
        <v>1</v>
      </c>
      <c r="M25" s="97">
        <f t="shared" si="4"/>
        <v>0.5</v>
      </c>
      <c r="N25" s="95"/>
      <c r="O25" s="96">
        <f t="shared" si="5"/>
        <v>0</v>
      </c>
      <c r="P25" s="103"/>
      <c r="Q25" s="97">
        <f t="shared" si="6"/>
        <v>0</v>
      </c>
      <c r="R25" s="95">
        <v>1</v>
      </c>
      <c r="S25" s="96">
        <f t="shared" si="7"/>
        <v>0.5</v>
      </c>
      <c r="T25" s="103">
        <v>1</v>
      </c>
      <c r="U25" s="97">
        <f t="shared" si="9"/>
        <v>0.5</v>
      </c>
      <c r="V25" s="95"/>
      <c r="W25" s="96">
        <f t="shared" si="10"/>
        <v>0</v>
      </c>
      <c r="X25" s="28">
        <f t="shared" si="8"/>
        <v>100</v>
      </c>
      <c r="Y25" s="68" t="s">
        <v>33</v>
      </c>
      <c r="Z25" s="68" t="s">
        <v>88</v>
      </c>
    </row>
    <row r="26" spans="1:26" ht="12.75">
      <c r="A26" s="68" t="s">
        <v>102</v>
      </c>
      <c r="B26" s="68" t="s">
        <v>88</v>
      </c>
      <c r="C26" s="100">
        <v>0.5</v>
      </c>
      <c r="D26" s="101"/>
      <c r="E26" s="94">
        <f t="shared" si="0"/>
        <v>0</v>
      </c>
      <c r="F26" s="95">
        <v>1</v>
      </c>
      <c r="G26" s="96">
        <f t="shared" si="1"/>
        <v>0.5</v>
      </c>
      <c r="H26" s="102"/>
      <c r="I26" s="97">
        <f t="shared" si="2"/>
        <v>0</v>
      </c>
      <c r="J26" s="95"/>
      <c r="K26" s="98">
        <f t="shared" si="3"/>
        <v>0</v>
      </c>
      <c r="L26" s="103"/>
      <c r="M26" s="97">
        <f t="shared" si="4"/>
        <v>0</v>
      </c>
      <c r="N26" s="95">
        <v>1</v>
      </c>
      <c r="O26" s="96">
        <f t="shared" si="5"/>
        <v>0.5</v>
      </c>
      <c r="P26" s="103"/>
      <c r="Q26" s="97">
        <f t="shared" si="6"/>
        <v>0</v>
      </c>
      <c r="R26" s="95"/>
      <c r="S26" s="96">
        <f t="shared" si="7"/>
        <v>0</v>
      </c>
      <c r="T26" s="103"/>
      <c r="U26" s="97">
        <f t="shared" si="9"/>
        <v>0</v>
      </c>
      <c r="V26" s="95">
        <v>1</v>
      </c>
      <c r="W26" s="96">
        <f t="shared" si="10"/>
        <v>0.5</v>
      </c>
      <c r="X26" s="28">
        <f t="shared" si="8"/>
        <v>60</v>
      </c>
      <c r="Y26" s="68" t="s">
        <v>102</v>
      </c>
      <c r="Z26" s="68" t="s">
        <v>88</v>
      </c>
    </row>
    <row r="27" spans="1:26" ht="12.75">
      <c r="A27" s="68" t="s">
        <v>103</v>
      </c>
      <c r="B27" s="68" t="s">
        <v>88</v>
      </c>
      <c r="C27" s="100">
        <v>1</v>
      </c>
      <c r="D27" s="101"/>
      <c r="E27" s="94">
        <f t="shared" si="0"/>
        <v>0</v>
      </c>
      <c r="F27" s="95"/>
      <c r="G27" s="96">
        <f t="shared" si="1"/>
        <v>0</v>
      </c>
      <c r="H27" s="102"/>
      <c r="I27" s="97">
        <f t="shared" si="2"/>
        <v>0</v>
      </c>
      <c r="J27" s="95"/>
      <c r="K27" s="98">
        <f t="shared" si="3"/>
        <v>0</v>
      </c>
      <c r="L27" s="103"/>
      <c r="M27" s="97">
        <f t="shared" si="4"/>
        <v>0</v>
      </c>
      <c r="N27" s="95"/>
      <c r="O27" s="96">
        <f t="shared" si="5"/>
        <v>0</v>
      </c>
      <c r="P27" s="103"/>
      <c r="Q27" s="97">
        <f t="shared" si="6"/>
        <v>0</v>
      </c>
      <c r="R27" s="95"/>
      <c r="S27" s="96">
        <f t="shared" si="7"/>
        <v>0</v>
      </c>
      <c r="T27" s="103"/>
      <c r="U27" s="97">
        <f t="shared" si="9"/>
        <v>0</v>
      </c>
      <c r="V27" s="95"/>
      <c r="W27" s="96">
        <f t="shared" si="10"/>
        <v>0</v>
      </c>
      <c r="X27" s="28">
        <f t="shared" si="8"/>
        <v>0</v>
      </c>
      <c r="Y27" s="68" t="s">
        <v>103</v>
      </c>
      <c r="Z27" s="68" t="s">
        <v>88</v>
      </c>
    </row>
    <row r="28" spans="1:26" ht="12.75">
      <c r="A28" s="68" t="s">
        <v>30</v>
      </c>
      <c r="B28" s="68" t="s">
        <v>25</v>
      </c>
      <c r="C28" s="100">
        <v>12</v>
      </c>
      <c r="D28" s="101"/>
      <c r="E28" s="94">
        <f t="shared" si="0"/>
        <v>0</v>
      </c>
      <c r="F28" s="95"/>
      <c r="G28" s="96">
        <f t="shared" si="1"/>
        <v>0</v>
      </c>
      <c r="H28" s="102"/>
      <c r="I28" s="97">
        <f t="shared" si="2"/>
        <v>0</v>
      </c>
      <c r="J28" s="95"/>
      <c r="K28" s="98">
        <f t="shared" si="3"/>
        <v>0</v>
      </c>
      <c r="L28" s="103"/>
      <c r="M28" s="97">
        <f t="shared" si="4"/>
        <v>0</v>
      </c>
      <c r="N28" s="95"/>
      <c r="O28" s="96">
        <f t="shared" si="5"/>
        <v>0</v>
      </c>
      <c r="P28" s="103"/>
      <c r="Q28" s="97">
        <f t="shared" si="6"/>
        <v>0</v>
      </c>
      <c r="R28" s="95"/>
      <c r="S28" s="96">
        <f t="shared" si="7"/>
        <v>0</v>
      </c>
      <c r="T28" s="103"/>
      <c r="U28" s="97">
        <f t="shared" si="9"/>
        <v>0</v>
      </c>
      <c r="V28" s="95"/>
      <c r="W28" s="96">
        <f t="shared" si="10"/>
        <v>0</v>
      </c>
      <c r="X28" s="28">
        <f t="shared" si="8"/>
        <v>0</v>
      </c>
      <c r="Y28" s="68" t="s">
        <v>30</v>
      </c>
      <c r="Z28" s="68" t="s">
        <v>25</v>
      </c>
    </row>
    <row r="29" spans="1:26" ht="12.75">
      <c r="A29" s="68"/>
      <c r="B29" s="68" t="s">
        <v>25</v>
      </c>
      <c r="C29" s="100">
        <v>3</v>
      </c>
      <c r="D29" s="101"/>
      <c r="E29" s="94">
        <f t="shared" si="0"/>
        <v>0</v>
      </c>
      <c r="F29" s="95"/>
      <c r="G29" s="96">
        <f t="shared" si="1"/>
        <v>0</v>
      </c>
      <c r="H29" s="102"/>
      <c r="I29" s="97">
        <f t="shared" si="2"/>
        <v>0</v>
      </c>
      <c r="J29" s="95"/>
      <c r="K29" s="98">
        <f t="shared" si="3"/>
        <v>0</v>
      </c>
      <c r="L29" s="103"/>
      <c r="M29" s="97">
        <f t="shared" si="4"/>
        <v>0</v>
      </c>
      <c r="N29" s="95"/>
      <c r="O29" s="96">
        <f t="shared" si="5"/>
        <v>0</v>
      </c>
      <c r="P29" s="103"/>
      <c r="Q29" s="97">
        <f t="shared" si="6"/>
        <v>0</v>
      </c>
      <c r="R29" s="95"/>
      <c r="S29" s="96">
        <f t="shared" si="7"/>
        <v>0</v>
      </c>
      <c r="T29" s="103"/>
      <c r="U29" s="97">
        <f t="shared" si="9"/>
        <v>0</v>
      </c>
      <c r="V29" s="95"/>
      <c r="W29" s="96">
        <f t="shared" si="10"/>
        <v>0</v>
      </c>
      <c r="X29" s="28">
        <f t="shared" si="8"/>
        <v>0</v>
      </c>
      <c r="Y29" s="68"/>
      <c r="Z29" s="68" t="s">
        <v>25</v>
      </c>
    </row>
    <row r="30" spans="1:23" ht="12.75">
      <c r="A30" s="10" t="s">
        <v>34</v>
      </c>
      <c r="B30" s="10"/>
      <c r="C30" s="105"/>
      <c r="D30" s="106"/>
      <c r="E30" s="107">
        <f>SUM(E6:E29)</f>
        <v>16.8</v>
      </c>
      <c r="F30" s="107"/>
      <c r="G30" s="108">
        <f>SUM(G6:G29)</f>
        <v>14.8</v>
      </c>
      <c r="H30" s="109"/>
      <c r="I30" s="107">
        <f>SUM(I6:I29)</f>
        <v>16.15</v>
      </c>
      <c r="J30" s="107"/>
      <c r="K30" s="39">
        <f>SUM(K6:K29)</f>
        <v>17.3</v>
      </c>
      <c r="L30" s="110"/>
      <c r="M30" s="107">
        <f>SUM(M6:M29)</f>
        <v>16.8</v>
      </c>
      <c r="N30" s="107"/>
      <c r="O30" s="108">
        <f>SUM(O6:O29)</f>
        <v>16.700000000000003</v>
      </c>
      <c r="P30" s="109"/>
      <c r="Q30" s="107">
        <f>SUM(Q6:Q29)</f>
        <v>16.200000000000003</v>
      </c>
      <c r="R30" s="107"/>
      <c r="S30" s="107">
        <f>SUM(S6:S29)</f>
        <v>16.75</v>
      </c>
      <c r="T30" s="110"/>
      <c r="U30" s="107">
        <f>SUM(U6:U29)</f>
        <v>16.8</v>
      </c>
      <c r="V30" s="107"/>
      <c r="W30" s="108">
        <f>SUM(W6:W29)</f>
        <v>16.700000000000003</v>
      </c>
    </row>
    <row r="31" spans="1:23" ht="12.75">
      <c r="A31" s="111" t="s">
        <v>104</v>
      </c>
      <c r="B31" s="112">
        <f>SUM(E30,I30,M30,Q30,U30)</f>
        <v>82.75</v>
      </c>
      <c r="C31" s="113" t="s">
        <v>105</v>
      </c>
      <c r="D31" s="113"/>
      <c r="E31" s="114">
        <f>B31+Juin!G23</f>
        <v>211.65</v>
      </c>
      <c r="F31" s="115"/>
      <c r="G31" s="115" t="s">
        <v>106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</row>
    <row r="32" spans="1:23" ht="12.75">
      <c r="A32" s="116" t="s">
        <v>107</v>
      </c>
      <c r="B32" s="117">
        <f>SUM(G30,K30,O30,S30,W30)</f>
        <v>82.25</v>
      </c>
      <c r="C32" s="113" t="s">
        <v>105</v>
      </c>
      <c r="D32" s="113"/>
      <c r="E32" s="118">
        <f>B32+Juin!G24</f>
        <v>211.64999999999998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2.75">
      <c r="A33" s="15" t="s">
        <v>108</v>
      </c>
      <c r="B33" s="119"/>
      <c r="C33" s="119"/>
      <c r="D33" s="119">
        <f>D9+D10+D12+D13+D14+D16+D17+D18+D20+D21+D23</f>
        <v>3</v>
      </c>
      <c r="E33" s="119"/>
      <c r="F33" s="119">
        <f aca="true" t="shared" si="11" ref="F33:V33">F9+F10+F12+F13+F14+F16+F17+F18+F20+F21+F23</f>
        <v>3.5</v>
      </c>
      <c r="G33" s="119"/>
      <c r="H33" s="119">
        <f t="shared" si="11"/>
        <v>5.2</v>
      </c>
      <c r="I33" s="119"/>
      <c r="J33" s="119">
        <f t="shared" si="11"/>
        <v>3</v>
      </c>
      <c r="K33" s="119"/>
      <c r="L33" s="119">
        <f t="shared" si="11"/>
        <v>3.6</v>
      </c>
      <c r="M33" s="119"/>
      <c r="N33" s="119">
        <f t="shared" si="11"/>
        <v>5.3</v>
      </c>
      <c r="O33" s="119"/>
      <c r="P33" s="119">
        <f t="shared" si="11"/>
        <v>4.8</v>
      </c>
      <c r="Q33" s="119"/>
      <c r="R33" s="119">
        <f t="shared" si="11"/>
        <v>3</v>
      </c>
      <c r="S33" s="119"/>
      <c r="T33" s="119">
        <f t="shared" si="11"/>
        <v>3.6</v>
      </c>
      <c r="U33" s="119"/>
      <c r="V33" s="119">
        <f t="shared" si="11"/>
        <v>5.3</v>
      </c>
      <c r="W33" s="119"/>
    </row>
    <row r="36" spans="1:24" ht="12.75">
      <c r="A36" s="33" t="s">
        <v>109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3" ht="12.75">
      <c r="A37" s="76" t="s">
        <v>80</v>
      </c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80"/>
      <c r="T37" s="78"/>
      <c r="U37" s="78"/>
      <c r="V37" s="78"/>
      <c r="W37" s="78"/>
    </row>
    <row r="38" spans="1:24" ht="12.75">
      <c r="A38" s="76" t="s">
        <v>81</v>
      </c>
      <c r="B38" s="81"/>
      <c r="C38" s="82"/>
      <c r="D38" s="83" t="s">
        <v>82</v>
      </c>
      <c r="E38" s="83"/>
      <c r="F38" s="83"/>
      <c r="G38" s="83"/>
      <c r="H38" s="84" t="s">
        <v>83</v>
      </c>
      <c r="I38" s="84"/>
      <c r="J38" s="84"/>
      <c r="K38" s="84"/>
      <c r="L38" s="83" t="s">
        <v>84</v>
      </c>
      <c r="M38" s="83"/>
      <c r="N38" s="83"/>
      <c r="O38" s="83"/>
      <c r="P38" s="83" t="s">
        <v>85</v>
      </c>
      <c r="Q38" s="83"/>
      <c r="R38" s="83"/>
      <c r="S38" s="83"/>
      <c r="T38" s="83" t="s">
        <v>86</v>
      </c>
      <c r="U38" s="83"/>
      <c r="V38" s="83"/>
      <c r="W38" s="83"/>
      <c r="X38" s="56"/>
    </row>
    <row r="39" spans="1:26" ht="12.75">
      <c r="A39" s="10" t="s">
        <v>87</v>
      </c>
      <c r="B39" s="11"/>
      <c r="C39" s="85"/>
      <c r="D39" s="86" t="s">
        <v>10</v>
      </c>
      <c r="E39" s="86"/>
      <c r="F39" s="87" t="s">
        <v>11</v>
      </c>
      <c r="G39" s="87"/>
      <c r="H39" s="57" t="s">
        <v>10</v>
      </c>
      <c r="I39" s="57"/>
      <c r="J39" s="58" t="s">
        <v>11</v>
      </c>
      <c r="K39" s="58"/>
      <c r="L39" s="86" t="s">
        <v>10</v>
      </c>
      <c r="M39" s="86"/>
      <c r="N39" s="87" t="s">
        <v>11</v>
      </c>
      <c r="O39" s="87"/>
      <c r="P39" s="86" t="s">
        <v>10</v>
      </c>
      <c r="Q39" s="86"/>
      <c r="R39" s="87" t="s">
        <v>11</v>
      </c>
      <c r="S39" s="87"/>
      <c r="T39" s="86" t="s">
        <v>10</v>
      </c>
      <c r="U39" s="86"/>
      <c r="V39" s="87" t="s">
        <v>11</v>
      </c>
      <c r="W39" s="87"/>
      <c r="X39" s="14" t="s">
        <v>61</v>
      </c>
      <c r="Y39" s="10" t="s">
        <v>87</v>
      </c>
      <c r="Z39" s="11"/>
    </row>
    <row r="40" spans="1:26" ht="12.75">
      <c r="A40" s="11" t="s">
        <v>13</v>
      </c>
      <c r="B40" s="11" t="s">
        <v>14</v>
      </c>
      <c r="C40" s="85" t="s">
        <v>15</v>
      </c>
      <c r="D40" s="88" t="s">
        <v>16</v>
      </c>
      <c r="E40" s="89" t="s">
        <v>17</v>
      </c>
      <c r="F40" s="90" t="s">
        <v>16</v>
      </c>
      <c r="G40" s="91" t="s">
        <v>17</v>
      </c>
      <c r="H40" s="61" t="s">
        <v>16</v>
      </c>
      <c r="I40" s="89" t="s">
        <v>17</v>
      </c>
      <c r="J40" s="90" t="s">
        <v>16</v>
      </c>
      <c r="K40" s="62" t="s">
        <v>17</v>
      </c>
      <c r="L40" s="88" t="s">
        <v>16</v>
      </c>
      <c r="M40" s="89" t="s">
        <v>17</v>
      </c>
      <c r="N40" s="90" t="s">
        <v>16</v>
      </c>
      <c r="O40" s="91" t="s">
        <v>17</v>
      </c>
      <c r="P40" s="88" t="s">
        <v>16</v>
      </c>
      <c r="Q40" s="89" t="s">
        <v>17</v>
      </c>
      <c r="R40" s="90" t="s">
        <v>16</v>
      </c>
      <c r="S40" s="91" t="s">
        <v>17</v>
      </c>
      <c r="T40" s="88" t="s">
        <v>16</v>
      </c>
      <c r="U40" s="89" t="s">
        <v>17</v>
      </c>
      <c r="V40" s="90" t="s">
        <v>16</v>
      </c>
      <c r="W40" s="91" t="s">
        <v>17</v>
      </c>
      <c r="X40" s="14" t="s">
        <v>62</v>
      </c>
      <c r="Y40" s="11" t="s">
        <v>13</v>
      </c>
      <c r="Z40" s="11" t="s">
        <v>14</v>
      </c>
    </row>
    <row r="41" spans="1:26" ht="12.75">
      <c r="A41" s="11" t="s">
        <v>20</v>
      </c>
      <c r="B41" s="11" t="s">
        <v>21</v>
      </c>
      <c r="C41" s="92">
        <v>1</v>
      </c>
      <c r="D41" s="93"/>
      <c r="E41" s="94">
        <f aca="true" t="shared" si="12" ref="E41:E64">C41*D41</f>
        <v>0</v>
      </c>
      <c r="F41" s="95"/>
      <c r="G41" s="96">
        <f aca="true" t="shared" si="13" ref="G41:G64">C41*F41</f>
        <v>0</v>
      </c>
      <c r="H41" s="56"/>
      <c r="I41" s="97">
        <f aca="true" t="shared" si="14" ref="I41:I64">C41*H41</f>
        <v>0</v>
      </c>
      <c r="J41" s="95"/>
      <c r="K41" s="98">
        <f aca="true" t="shared" si="15" ref="K41:K64">C41*J41</f>
        <v>0</v>
      </c>
      <c r="L41" s="99"/>
      <c r="M41" s="97">
        <f aca="true" t="shared" si="16" ref="M41:M64">C41*L41</f>
        <v>0</v>
      </c>
      <c r="N41" s="95"/>
      <c r="O41" s="96">
        <f aca="true" t="shared" si="17" ref="O41:O64">C41*N41</f>
        <v>0</v>
      </c>
      <c r="P41" s="99"/>
      <c r="Q41" s="97">
        <f aca="true" t="shared" si="18" ref="Q41:Q64">C41*P41</f>
        <v>0</v>
      </c>
      <c r="R41" s="95"/>
      <c r="S41" s="96">
        <f aca="true" t="shared" si="19" ref="S41:S64">C41*R41</f>
        <v>0</v>
      </c>
      <c r="T41" s="99"/>
      <c r="U41" s="97">
        <f>T41*C41</f>
        <v>0</v>
      </c>
      <c r="V41" s="95"/>
      <c r="W41" s="96">
        <f>C41*V41</f>
        <v>0</v>
      </c>
      <c r="X41" s="28">
        <f aca="true" t="shared" si="20" ref="X41:X64">SUM(F41,J41,N41,R41)*C$3+SUM(D41,H41,L41,P41)*C$2</f>
        <v>0</v>
      </c>
      <c r="Y41" s="11" t="s">
        <v>20</v>
      </c>
      <c r="Z41" s="11" t="s">
        <v>21</v>
      </c>
    </row>
    <row r="42" spans="1:26" ht="12.75">
      <c r="A42" s="68" t="s">
        <v>27</v>
      </c>
      <c r="B42" s="68" t="s">
        <v>88</v>
      </c>
      <c r="C42" s="100">
        <v>0.5</v>
      </c>
      <c r="D42" s="101"/>
      <c r="E42" s="94">
        <f t="shared" si="12"/>
        <v>0</v>
      </c>
      <c r="F42" s="95"/>
      <c r="G42" s="96">
        <f t="shared" si="13"/>
        <v>0</v>
      </c>
      <c r="H42" s="102"/>
      <c r="I42" s="97">
        <f t="shared" si="14"/>
        <v>0</v>
      </c>
      <c r="J42" s="95"/>
      <c r="K42" s="98">
        <f t="shared" si="15"/>
        <v>0</v>
      </c>
      <c r="L42" s="103"/>
      <c r="M42" s="97">
        <f t="shared" si="16"/>
        <v>0</v>
      </c>
      <c r="N42" s="95"/>
      <c r="O42" s="96">
        <f t="shared" si="17"/>
        <v>0</v>
      </c>
      <c r="P42" s="103"/>
      <c r="Q42" s="97">
        <f t="shared" si="18"/>
        <v>0</v>
      </c>
      <c r="R42" s="95"/>
      <c r="S42" s="96">
        <f t="shared" si="19"/>
        <v>0</v>
      </c>
      <c r="T42" s="103"/>
      <c r="U42" s="97">
        <f aca="true" t="shared" si="21" ref="U42:U64">T42*C42</f>
        <v>0</v>
      </c>
      <c r="V42" s="95"/>
      <c r="W42" s="96">
        <f aca="true" t="shared" si="22" ref="W42:W64">C42*V42</f>
        <v>0</v>
      </c>
      <c r="X42" s="28">
        <f t="shared" si="20"/>
        <v>0</v>
      </c>
      <c r="Y42" s="68" t="s">
        <v>27</v>
      </c>
      <c r="Z42" s="68" t="s">
        <v>88</v>
      </c>
    </row>
    <row r="43" spans="1:26" ht="12.75">
      <c r="A43" s="68" t="s">
        <v>89</v>
      </c>
      <c r="B43" s="68" t="s">
        <v>88</v>
      </c>
      <c r="C43" s="100">
        <v>0.5</v>
      </c>
      <c r="D43" s="101"/>
      <c r="E43" s="94">
        <f t="shared" si="12"/>
        <v>0</v>
      </c>
      <c r="F43" s="95"/>
      <c r="G43" s="96">
        <f t="shared" si="13"/>
        <v>0</v>
      </c>
      <c r="H43" s="102"/>
      <c r="I43" s="97">
        <f t="shared" si="14"/>
        <v>0</v>
      </c>
      <c r="J43" s="95"/>
      <c r="K43" s="98">
        <f t="shared" si="15"/>
        <v>0</v>
      </c>
      <c r="L43" s="103"/>
      <c r="M43" s="97">
        <f t="shared" si="16"/>
        <v>0</v>
      </c>
      <c r="N43" s="95"/>
      <c r="O43" s="96">
        <f t="shared" si="17"/>
        <v>0</v>
      </c>
      <c r="P43" s="103"/>
      <c r="Q43" s="97">
        <f t="shared" si="18"/>
        <v>0</v>
      </c>
      <c r="R43" s="95"/>
      <c r="S43" s="96">
        <f t="shared" si="19"/>
        <v>0</v>
      </c>
      <c r="T43" s="103"/>
      <c r="U43" s="97">
        <f t="shared" si="21"/>
        <v>0</v>
      </c>
      <c r="V43" s="95"/>
      <c r="W43" s="96">
        <f t="shared" si="22"/>
        <v>0</v>
      </c>
      <c r="X43" s="28">
        <f t="shared" si="20"/>
        <v>0</v>
      </c>
      <c r="Y43" s="68" t="s">
        <v>89</v>
      </c>
      <c r="Z43" s="68" t="s">
        <v>88</v>
      </c>
    </row>
    <row r="44" spans="1:26" ht="12.75">
      <c r="A44" s="104" t="s">
        <v>90</v>
      </c>
      <c r="B44" s="68" t="s">
        <v>25</v>
      </c>
      <c r="C44" s="100">
        <v>3</v>
      </c>
      <c r="D44" s="101"/>
      <c r="E44" s="94">
        <f t="shared" si="12"/>
        <v>0</v>
      </c>
      <c r="F44" s="95"/>
      <c r="G44" s="96">
        <f t="shared" si="13"/>
        <v>0</v>
      </c>
      <c r="H44" s="102"/>
      <c r="I44" s="97">
        <f t="shared" si="14"/>
        <v>0</v>
      </c>
      <c r="J44" s="95"/>
      <c r="K44" s="98">
        <f t="shared" si="15"/>
        <v>0</v>
      </c>
      <c r="L44" s="103"/>
      <c r="M44" s="97">
        <f t="shared" si="16"/>
        <v>0</v>
      </c>
      <c r="N44" s="95"/>
      <c r="O44" s="96">
        <f t="shared" si="17"/>
        <v>0</v>
      </c>
      <c r="P44" s="103"/>
      <c r="Q44" s="97">
        <f t="shared" si="18"/>
        <v>0</v>
      </c>
      <c r="R44" s="95"/>
      <c r="S44" s="96">
        <f t="shared" si="19"/>
        <v>0</v>
      </c>
      <c r="T44" s="103"/>
      <c r="U44" s="97">
        <f t="shared" si="21"/>
        <v>0</v>
      </c>
      <c r="V44" s="95"/>
      <c r="W44" s="96">
        <f t="shared" si="22"/>
        <v>0</v>
      </c>
      <c r="X44" s="28">
        <f t="shared" si="20"/>
        <v>0</v>
      </c>
      <c r="Y44" s="104" t="s">
        <v>90</v>
      </c>
      <c r="Z44" s="68" t="s">
        <v>25</v>
      </c>
    </row>
    <row r="45" spans="1:26" ht="12.75">
      <c r="A45" s="68" t="s">
        <v>66</v>
      </c>
      <c r="B45" s="68" t="s">
        <v>25</v>
      </c>
      <c r="C45" s="100">
        <v>4</v>
      </c>
      <c r="D45" s="101"/>
      <c r="E45" s="94">
        <f t="shared" si="12"/>
        <v>0</v>
      </c>
      <c r="F45" s="95"/>
      <c r="G45" s="96">
        <f t="shared" si="13"/>
        <v>0</v>
      </c>
      <c r="H45" s="102"/>
      <c r="I45" s="97">
        <f t="shared" si="14"/>
        <v>0</v>
      </c>
      <c r="J45" s="95"/>
      <c r="K45" s="98">
        <f t="shared" si="15"/>
        <v>0</v>
      </c>
      <c r="L45" s="103"/>
      <c r="M45" s="97">
        <f t="shared" si="16"/>
        <v>0</v>
      </c>
      <c r="N45" s="95"/>
      <c r="O45" s="96">
        <f t="shared" si="17"/>
        <v>0</v>
      </c>
      <c r="P45" s="103"/>
      <c r="Q45" s="97">
        <f t="shared" si="18"/>
        <v>0</v>
      </c>
      <c r="R45" s="95"/>
      <c r="S45" s="96">
        <f t="shared" si="19"/>
        <v>0</v>
      </c>
      <c r="T45" s="103"/>
      <c r="U45" s="97">
        <f t="shared" si="21"/>
        <v>0</v>
      </c>
      <c r="V45" s="95"/>
      <c r="W45" s="96">
        <f t="shared" si="22"/>
        <v>0</v>
      </c>
      <c r="X45" s="28">
        <f t="shared" si="20"/>
        <v>0</v>
      </c>
      <c r="Y45" s="68" t="s">
        <v>66</v>
      </c>
      <c r="Z45" s="68" t="s">
        <v>25</v>
      </c>
    </row>
    <row r="46" spans="1:26" ht="12.75">
      <c r="A46" s="11" t="s">
        <v>23</v>
      </c>
      <c r="B46" s="11" t="s">
        <v>19</v>
      </c>
      <c r="C46" s="92">
        <v>1</v>
      </c>
      <c r="D46" s="93"/>
      <c r="E46" s="94">
        <f t="shared" si="12"/>
        <v>0</v>
      </c>
      <c r="F46" s="95"/>
      <c r="G46" s="96">
        <f t="shared" si="13"/>
        <v>0</v>
      </c>
      <c r="H46" s="56"/>
      <c r="I46" s="97">
        <f t="shared" si="14"/>
        <v>0</v>
      </c>
      <c r="J46" s="95"/>
      <c r="K46" s="98">
        <f t="shared" si="15"/>
        <v>0</v>
      </c>
      <c r="L46" s="99"/>
      <c r="M46" s="97">
        <f t="shared" si="16"/>
        <v>0</v>
      </c>
      <c r="N46" s="95"/>
      <c r="O46" s="96">
        <f t="shared" si="17"/>
        <v>0</v>
      </c>
      <c r="P46" s="99"/>
      <c r="Q46" s="97">
        <f t="shared" si="18"/>
        <v>0</v>
      </c>
      <c r="R46" s="95"/>
      <c r="S46" s="96">
        <f t="shared" si="19"/>
        <v>0</v>
      </c>
      <c r="T46" s="99"/>
      <c r="U46" s="97">
        <f t="shared" si="21"/>
        <v>0</v>
      </c>
      <c r="V46" s="95"/>
      <c r="W46" s="96">
        <f t="shared" si="22"/>
        <v>0</v>
      </c>
      <c r="X46" s="28">
        <f t="shared" si="20"/>
        <v>0</v>
      </c>
      <c r="Y46" s="11" t="s">
        <v>23</v>
      </c>
      <c r="Z46" s="11" t="s">
        <v>19</v>
      </c>
    </row>
    <row r="47" spans="1:26" ht="12.75">
      <c r="A47" s="68" t="s">
        <v>91</v>
      </c>
      <c r="B47" s="68" t="s">
        <v>25</v>
      </c>
      <c r="C47" s="100">
        <v>3</v>
      </c>
      <c r="D47" s="101"/>
      <c r="E47" s="94">
        <f t="shared" si="12"/>
        <v>0</v>
      </c>
      <c r="F47" s="95"/>
      <c r="G47" s="96">
        <f t="shared" si="13"/>
        <v>0</v>
      </c>
      <c r="H47" s="102"/>
      <c r="I47" s="97">
        <f t="shared" si="14"/>
        <v>0</v>
      </c>
      <c r="J47" s="95"/>
      <c r="K47" s="98">
        <f t="shared" si="15"/>
        <v>0</v>
      </c>
      <c r="L47" s="103"/>
      <c r="M47" s="97">
        <f t="shared" si="16"/>
        <v>0</v>
      </c>
      <c r="N47" s="95"/>
      <c r="O47" s="96">
        <f t="shared" si="17"/>
        <v>0</v>
      </c>
      <c r="P47" s="103"/>
      <c r="Q47" s="97">
        <f t="shared" si="18"/>
        <v>0</v>
      </c>
      <c r="R47" s="95"/>
      <c r="S47" s="96">
        <f t="shared" si="19"/>
        <v>0</v>
      </c>
      <c r="T47" s="103"/>
      <c r="U47" s="97">
        <f t="shared" si="21"/>
        <v>0</v>
      </c>
      <c r="V47" s="95"/>
      <c r="W47" s="96">
        <f t="shared" si="22"/>
        <v>0</v>
      </c>
      <c r="X47" s="28">
        <f t="shared" si="20"/>
        <v>0</v>
      </c>
      <c r="Y47" s="68" t="s">
        <v>91</v>
      </c>
      <c r="Z47" s="68" t="s">
        <v>25</v>
      </c>
    </row>
    <row r="48" spans="1:26" ht="12.75">
      <c r="A48" s="68" t="s">
        <v>64</v>
      </c>
      <c r="B48" s="68" t="s">
        <v>19</v>
      </c>
      <c r="C48" s="100">
        <v>1.5</v>
      </c>
      <c r="D48" s="101"/>
      <c r="E48" s="94">
        <f t="shared" si="12"/>
        <v>0</v>
      </c>
      <c r="F48" s="95"/>
      <c r="G48" s="96">
        <f t="shared" si="13"/>
        <v>0</v>
      </c>
      <c r="H48" s="102"/>
      <c r="I48" s="97">
        <f t="shared" si="14"/>
        <v>0</v>
      </c>
      <c r="J48" s="95"/>
      <c r="K48" s="98">
        <f t="shared" si="15"/>
        <v>0</v>
      </c>
      <c r="L48" s="103"/>
      <c r="M48" s="97">
        <f t="shared" si="16"/>
        <v>0</v>
      </c>
      <c r="N48" s="95"/>
      <c r="O48" s="96">
        <f t="shared" si="17"/>
        <v>0</v>
      </c>
      <c r="P48" s="103"/>
      <c r="Q48" s="97">
        <f t="shared" si="18"/>
        <v>0</v>
      </c>
      <c r="R48" s="95"/>
      <c r="S48" s="96">
        <f t="shared" si="19"/>
        <v>0</v>
      </c>
      <c r="T48" s="103"/>
      <c r="U48" s="97">
        <f t="shared" si="21"/>
        <v>0</v>
      </c>
      <c r="V48" s="95"/>
      <c r="W48" s="96">
        <f t="shared" si="22"/>
        <v>0</v>
      </c>
      <c r="X48" s="28">
        <f t="shared" si="20"/>
        <v>0</v>
      </c>
      <c r="Y48" s="68" t="s">
        <v>64</v>
      </c>
      <c r="Z48" s="68" t="s">
        <v>19</v>
      </c>
    </row>
    <row r="49" spans="1:26" ht="12.75">
      <c r="A49" s="68" t="s">
        <v>92</v>
      </c>
      <c r="B49" s="68" t="s">
        <v>25</v>
      </c>
      <c r="C49" s="100">
        <v>2.5</v>
      </c>
      <c r="D49" s="101"/>
      <c r="E49" s="94">
        <f t="shared" si="12"/>
        <v>0</v>
      </c>
      <c r="F49" s="95"/>
      <c r="G49" s="96">
        <f t="shared" si="13"/>
        <v>0</v>
      </c>
      <c r="H49" s="102"/>
      <c r="I49" s="97">
        <f t="shared" si="14"/>
        <v>0</v>
      </c>
      <c r="J49" s="95"/>
      <c r="K49" s="98">
        <f t="shared" si="15"/>
        <v>0</v>
      </c>
      <c r="L49" s="103"/>
      <c r="M49" s="97">
        <f t="shared" si="16"/>
        <v>0</v>
      </c>
      <c r="N49" s="95"/>
      <c r="O49" s="96">
        <f t="shared" si="17"/>
        <v>0</v>
      </c>
      <c r="P49" s="103"/>
      <c r="Q49" s="97">
        <f t="shared" si="18"/>
        <v>0</v>
      </c>
      <c r="R49" s="95"/>
      <c r="S49" s="96">
        <f t="shared" si="19"/>
        <v>0</v>
      </c>
      <c r="T49" s="103"/>
      <c r="U49" s="97">
        <f t="shared" si="21"/>
        <v>0</v>
      </c>
      <c r="V49" s="95"/>
      <c r="W49" s="96">
        <f t="shared" si="22"/>
        <v>0</v>
      </c>
      <c r="X49" s="28">
        <f t="shared" si="20"/>
        <v>0</v>
      </c>
      <c r="Y49" s="68" t="s">
        <v>92</v>
      </c>
      <c r="Z49" s="68" t="s">
        <v>25</v>
      </c>
    </row>
    <row r="50" spans="1:26" ht="14.25" customHeight="1">
      <c r="A50" s="104" t="s">
        <v>93</v>
      </c>
      <c r="B50" s="68" t="s">
        <v>21</v>
      </c>
      <c r="C50" s="100">
        <v>1.5</v>
      </c>
      <c r="D50" s="101"/>
      <c r="E50" s="94">
        <f t="shared" si="12"/>
        <v>0</v>
      </c>
      <c r="F50" s="95"/>
      <c r="G50" s="96">
        <f t="shared" si="13"/>
        <v>0</v>
      </c>
      <c r="H50" s="102"/>
      <c r="I50" s="97">
        <f t="shared" si="14"/>
        <v>0</v>
      </c>
      <c r="J50" s="95"/>
      <c r="K50" s="98">
        <f t="shared" si="15"/>
        <v>0</v>
      </c>
      <c r="L50" s="103"/>
      <c r="M50" s="97">
        <f t="shared" si="16"/>
        <v>0</v>
      </c>
      <c r="N50" s="95"/>
      <c r="O50" s="96">
        <f t="shared" si="17"/>
        <v>0</v>
      </c>
      <c r="P50" s="103"/>
      <c r="Q50" s="97">
        <f t="shared" si="18"/>
        <v>0</v>
      </c>
      <c r="R50" s="95"/>
      <c r="S50" s="96">
        <f t="shared" si="19"/>
        <v>0</v>
      </c>
      <c r="T50" s="103"/>
      <c r="U50" s="97">
        <f t="shared" si="21"/>
        <v>0</v>
      </c>
      <c r="V50" s="95"/>
      <c r="W50" s="96">
        <f t="shared" si="22"/>
        <v>0</v>
      </c>
      <c r="X50" s="28">
        <f t="shared" si="20"/>
        <v>0</v>
      </c>
      <c r="Y50" s="104" t="s">
        <v>94</v>
      </c>
      <c r="Z50" s="68" t="s">
        <v>21</v>
      </c>
    </row>
    <row r="51" spans="1:26" ht="12.75">
      <c r="A51" s="68" t="s">
        <v>95</v>
      </c>
      <c r="B51" s="68" t="s">
        <v>25</v>
      </c>
      <c r="C51" s="100">
        <v>4.5</v>
      </c>
      <c r="D51" s="101"/>
      <c r="E51" s="94">
        <f t="shared" si="12"/>
        <v>0</v>
      </c>
      <c r="F51" s="95"/>
      <c r="G51" s="96">
        <f t="shared" si="13"/>
        <v>0</v>
      </c>
      <c r="H51" s="102"/>
      <c r="I51" s="97">
        <f t="shared" si="14"/>
        <v>0</v>
      </c>
      <c r="J51" s="95"/>
      <c r="K51" s="98">
        <f t="shared" si="15"/>
        <v>0</v>
      </c>
      <c r="L51" s="103"/>
      <c r="M51" s="97">
        <f t="shared" si="16"/>
        <v>0</v>
      </c>
      <c r="N51" s="95"/>
      <c r="O51" s="96">
        <f t="shared" si="17"/>
        <v>0</v>
      </c>
      <c r="P51" s="103"/>
      <c r="Q51" s="97">
        <f t="shared" si="18"/>
        <v>0</v>
      </c>
      <c r="R51" s="95"/>
      <c r="S51" s="96">
        <f t="shared" si="19"/>
        <v>0</v>
      </c>
      <c r="T51" s="103"/>
      <c r="U51" s="97">
        <f t="shared" si="21"/>
        <v>0</v>
      </c>
      <c r="V51" s="95"/>
      <c r="W51" s="96">
        <f t="shared" si="22"/>
        <v>0</v>
      </c>
      <c r="X51" s="28">
        <f t="shared" si="20"/>
        <v>0</v>
      </c>
      <c r="Y51" s="68" t="s">
        <v>95</v>
      </c>
      <c r="Z51" s="68" t="s">
        <v>25</v>
      </c>
    </row>
    <row r="52" spans="1:26" ht="12.75">
      <c r="A52" s="68" t="s">
        <v>96</v>
      </c>
      <c r="B52" s="68" t="s">
        <v>25</v>
      </c>
      <c r="C52" s="100">
        <v>5</v>
      </c>
      <c r="D52" s="101"/>
      <c r="E52" s="94">
        <f t="shared" si="12"/>
        <v>0</v>
      </c>
      <c r="F52" s="95"/>
      <c r="G52" s="96">
        <f t="shared" si="13"/>
        <v>0</v>
      </c>
      <c r="H52" s="102"/>
      <c r="I52" s="97">
        <f t="shared" si="14"/>
        <v>0</v>
      </c>
      <c r="J52" s="95"/>
      <c r="K52" s="98">
        <f t="shared" si="15"/>
        <v>0</v>
      </c>
      <c r="L52" s="103"/>
      <c r="M52" s="97">
        <f t="shared" si="16"/>
        <v>0</v>
      </c>
      <c r="N52" s="95"/>
      <c r="O52" s="96">
        <f t="shared" si="17"/>
        <v>0</v>
      </c>
      <c r="P52" s="103"/>
      <c r="Q52" s="97">
        <f t="shared" si="18"/>
        <v>0</v>
      </c>
      <c r="R52" s="95"/>
      <c r="S52" s="96">
        <f t="shared" si="19"/>
        <v>0</v>
      </c>
      <c r="T52" s="103"/>
      <c r="U52" s="97">
        <f t="shared" si="21"/>
        <v>0</v>
      </c>
      <c r="V52" s="95"/>
      <c r="W52" s="96">
        <f t="shared" si="22"/>
        <v>0</v>
      </c>
      <c r="X52" s="28">
        <f t="shared" si="20"/>
        <v>0</v>
      </c>
      <c r="Y52" s="68" t="s">
        <v>96</v>
      </c>
      <c r="Z52" s="68" t="s">
        <v>25</v>
      </c>
    </row>
    <row r="53" spans="1:26" ht="12.75">
      <c r="A53" s="68" t="s">
        <v>69</v>
      </c>
      <c r="B53" s="68" t="s">
        <v>25</v>
      </c>
      <c r="C53" s="100">
        <v>2.3</v>
      </c>
      <c r="D53" s="101"/>
      <c r="E53" s="94">
        <f t="shared" si="12"/>
        <v>0</v>
      </c>
      <c r="F53" s="95"/>
      <c r="G53" s="96">
        <f t="shared" si="13"/>
        <v>0</v>
      </c>
      <c r="H53" s="102"/>
      <c r="I53" s="97">
        <f t="shared" si="14"/>
        <v>0</v>
      </c>
      <c r="J53" s="95"/>
      <c r="K53" s="98">
        <f t="shared" si="15"/>
        <v>0</v>
      </c>
      <c r="L53" s="103"/>
      <c r="M53" s="97">
        <f t="shared" si="16"/>
        <v>0</v>
      </c>
      <c r="N53" s="95"/>
      <c r="O53" s="96">
        <f t="shared" si="17"/>
        <v>0</v>
      </c>
      <c r="P53" s="103"/>
      <c r="Q53" s="97">
        <f t="shared" si="18"/>
        <v>0</v>
      </c>
      <c r="R53" s="95"/>
      <c r="S53" s="96">
        <f t="shared" si="19"/>
        <v>0</v>
      </c>
      <c r="T53" s="103"/>
      <c r="U53" s="97">
        <f t="shared" si="21"/>
        <v>0</v>
      </c>
      <c r="V53" s="95"/>
      <c r="W53" s="96">
        <f t="shared" si="22"/>
        <v>0</v>
      </c>
      <c r="X53" s="28">
        <f t="shared" si="20"/>
        <v>0</v>
      </c>
      <c r="Y53" s="68" t="s">
        <v>69</v>
      </c>
      <c r="Z53" s="68" t="s">
        <v>25</v>
      </c>
    </row>
    <row r="54" spans="1:26" ht="12.75">
      <c r="A54" s="68" t="s">
        <v>97</v>
      </c>
      <c r="B54" s="68" t="s">
        <v>21</v>
      </c>
      <c r="C54" s="100">
        <v>1</v>
      </c>
      <c r="D54" s="101"/>
      <c r="E54" s="94">
        <f t="shared" si="12"/>
        <v>0</v>
      </c>
      <c r="F54" s="95"/>
      <c r="G54" s="96">
        <f t="shared" si="13"/>
        <v>0</v>
      </c>
      <c r="H54" s="102"/>
      <c r="I54" s="97">
        <f t="shared" si="14"/>
        <v>0</v>
      </c>
      <c r="J54" s="95"/>
      <c r="K54" s="98">
        <f t="shared" si="15"/>
        <v>0</v>
      </c>
      <c r="L54" s="103"/>
      <c r="M54" s="97">
        <f t="shared" si="16"/>
        <v>0</v>
      </c>
      <c r="N54" s="95"/>
      <c r="O54" s="96">
        <f t="shared" si="17"/>
        <v>0</v>
      </c>
      <c r="P54" s="103"/>
      <c r="Q54" s="97">
        <f t="shared" si="18"/>
        <v>0</v>
      </c>
      <c r="R54" s="95"/>
      <c r="S54" s="96">
        <f t="shared" si="19"/>
        <v>0</v>
      </c>
      <c r="T54" s="103"/>
      <c r="U54" s="97">
        <f t="shared" si="21"/>
        <v>0</v>
      </c>
      <c r="V54" s="95"/>
      <c r="W54" s="96">
        <f t="shared" si="22"/>
        <v>0</v>
      </c>
      <c r="X54" s="28">
        <f t="shared" si="20"/>
        <v>0</v>
      </c>
      <c r="Y54" s="68" t="s">
        <v>97</v>
      </c>
      <c r="Z54" s="68" t="s">
        <v>21</v>
      </c>
    </row>
    <row r="55" spans="1:26" ht="12.75">
      <c r="A55" s="68" t="s">
        <v>98</v>
      </c>
      <c r="B55" s="68" t="s">
        <v>25</v>
      </c>
      <c r="C55" s="100">
        <v>3</v>
      </c>
      <c r="D55" s="101"/>
      <c r="E55" s="94">
        <f t="shared" si="12"/>
        <v>0</v>
      </c>
      <c r="F55" s="95"/>
      <c r="G55" s="96">
        <f t="shared" si="13"/>
        <v>0</v>
      </c>
      <c r="H55" s="102"/>
      <c r="I55" s="97">
        <f t="shared" si="14"/>
        <v>0</v>
      </c>
      <c r="J55" s="95"/>
      <c r="K55" s="98">
        <f t="shared" si="15"/>
        <v>0</v>
      </c>
      <c r="L55" s="103"/>
      <c r="M55" s="97">
        <f t="shared" si="16"/>
        <v>0</v>
      </c>
      <c r="N55" s="95"/>
      <c r="O55" s="96">
        <f t="shared" si="17"/>
        <v>0</v>
      </c>
      <c r="P55" s="103"/>
      <c r="Q55" s="97">
        <f t="shared" si="18"/>
        <v>0</v>
      </c>
      <c r="R55" s="95"/>
      <c r="S55" s="96">
        <f t="shared" si="19"/>
        <v>0</v>
      </c>
      <c r="T55" s="103"/>
      <c r="U55" s="97">
        <f t="shared" si="21"/>
        <v>0</v>
      </c>
      <c r="V55" s="95"/>
      <c r="W55" s="96">
        <f t="shared" si="22"/>
        <v>0</v>
      </c>
      <c r="X55" s="28">
        <f t="shared" si="20"/>
        <v>0</v>
      </c>
      <c r="Y55" s="68" t="s">
        <v>98</v>
      </c>
      <c r="Z55" s="68" t="s">
        <v>25</v>
      </c>
    </row>
    <row r="56" spans="1:26" ht="12.75">
      <c r="A56" s="68" t="s">
        <v>99</v>
      </c>
      <c r="B56" s="68" t="s">
        <v>25</v>
      </c>
      <c r="C56" s="100">
        <v>3</v>
      </c>
      <c r="D56" s="101"/>
      <c r="E56" s="94">
        <f t="shared" si="12"/>
        <v>0</v>
      </c>
      <c r="F56" s="95"/>
      <c r="G56" s="96">
        <f t="shared" si="13"/>
        <v>0</v>
      </c>
      <c r="H56" s="102"/>
      <c r="I56" s="97">
        <f t="shared" si="14"/>
        <v>0</v>
      </c>
      <c r="J56" s="95"/>
      <c r="K56" s="98">
        <f t="shared" si="15"/>
        <v>0</v>
      </c>
      <c r="L56" s="103"/>
      <c r="M56" s="97">
        <f t="shared" si="16"/>
        <v>0</v>
      </c>
      <c r="N56" s="95"/>
      <c r="O56" s="96">
        <f t="shared" si="17"/>
        <v>0</v>
      </c>
      <c r="P56" s="103"/>
      <c r="Q56" s="97">
        <f t="shared" si="18"/>
        <v>0</v>
      </c>
      <c r="R56" s="95"/>
      <c r="S56" s="96">
        <f t="shared" si="19"/>
        <v>0</v>
      </c>
      <c r="T56" s="103"/>
      <c r="U56" s="97">
        <f t="shared" si="21"/>
        <v>0</v>
      </c>
      <c r="V56" s="95"/>
      <c r="W56" s="96">
        <f t="shared" si="22"/>
        <v>0</v>
      </c>
      <c r="X56" s="28">
        <f t="shared" si="20"/>
        <v>0</v>
      </c>
      <c r="Y56" s="68" t="s">
        <v>99</v>
      </c>
      <c r="Z56" s="68" t="s">
        <v>25</v>
      </c>
    </row>
    <row r="57" spans="1:26" ht="12.75">
      <c r="A57" s="68" t="s">
        <v>100</v>
      </c>
      <c r="B57" s="68" t="s">
        <v>21</v>
      </c>
      <c r="C57" s="100">
        <v>0.5</v>
      </c>
      <c r="D57" s="101"/>
      <c r="E57" s="94">
        <f t="shared" si="12"/>
        <v>0</v>
      </c>
      <c r="F57" s="95"/>
      <c r="G57" s="96">
        <f t="shared" si="13"/>
        <v>0</v>
      </c>
      <c r="H57" s="102"/>
      <c r="I57" s="97">
        <f t="shared" si="14"/>
        <v>0</v>
      </c>
      <c r="J57" s="95"/>
      <c r="K57" s="98">
        <f t="shared" si="15"/>
        <v>0</v>
      </c>
      <c r="L57" s="103"/>
      <c r="M57" s="97">
        <f t="shared" si="16"/>
        <v>0</v>
      </c>
      <c r="N57" s="95"/>
      <c r="O57" s="96">
        <f t="shared" si="17"/>
        <v>0</v>
      </c>
      <c r="P57" s="103"/>
      <c r="Q57" s="97">
        <f t="shared" si="18"/>
        <v>0</v>
      </c>
      <c r="R57" s="95"/>
      <c r="S57" s="96">
        <f t="shared" si="19"/>
        <v>0</v>
      </c>
      <c r="T57" s="103"/>
      <c r="U57" s="97">
        <f t="shared" si="21"/>
        <v>0</v>
      </c>
      <c r="V57" s="95"/>
      <c r="W57" s="96">
        <f t="shared" si="22"/>
        <v>0</v>
      </c>
      <c r="X57" s="28">
        <f t="shared" si="20"/>
        <v>0</v>
      </c>
      <c r="Y57" s="68" t="s">
        <v>100</v>
      </c>
      <c r="Z57" s="68" t="s">
        <v>21</v>
      </c>
    </row>
    <row r="58" spans="1:26" ht="12.75">
      <c r="A58" s="68" t="s">
        <v>70</v>
      </c>
      <c r="B58" s="68" t="s">
        <v>19</v>
      </c>
      <c r="C58" s="100">
        <v>2.5</v>
      </c>
      <c r="D58" s="101"/>
      <c r="E58" s="94">
        <f t="shared" si="12"/>
        <v>0</v>
      </c>
      <c r="F58" s="95"/>
      <c r="G58" s="96">
        <f t="shared" si="13"/>
        <v>0</v>
      </c>
      <c r="H58" s="102"/>
      <c r="I58" s="97">
        <f t="shared" si="14"/>
        <v>0</v>
      </c>
      <c r="J58" s="95"/>
      <c r="K58" s="98">
        <f t="shared" si="15"/>
        <v>0</v>
      </c>
      <c r="L58" s="103"/>
      <c r="M58" s="97">
        <f t="shared" si="16"/>
        <v>0</v>
      </c>
      <c r="N58" s="95"/>
      <c r="O58" s="96">
        <f t="shared" si="17"/>
        <v>0</v>
      </c>
      <c r="P58" s="103"/>
      <c r="Q58" s="97">
        <f t="shared" si="18"/>
        <v>0</v>
      </c>
      <c r="R58" s="95"/>
      <c r="S58" s="96">
        <f t="shared" si="19"/>
        <v>0</v>
      </c>
      <c r="T58" s="103"/>
      <c r="U58" s="97">
        <f t="shared" si="21"/>
        <v>0</v>
      </c>
      <c r="V58" s="95"/>
      <c r="W58" s="96">
        <f t="shared" si="22"/>
        <v>0</v>
      </c>
      <c r="X58" s="28">
        <f t="shared" si="20"/>
        <v>0</v>
      </c>
      <c r="Y58" s="68" t="s">
        <v>70</v>
      </c>
      <c r="Z58" s="68" t="s">
        <v>19</v>
      </c>
    </row>
    <row r="59" spans="1:26" ht="12.75">
      <c r="A59" s="68" t="s">
        <v>101</v>
      </c>
      <c r="B59" s="68" t="s">
        <v>88</v>
      </c>
      <c r="C59" s="100">
        <v>0.5</v>
      </c>
      <c r="D59" s="101"/>
      <c r="E59" s="94">
        <f t="shared" si="12"/>
        <v>0</v>
      </c>
      <c r="F59" s="95"/>
      <c r="G59" s="96">
        <f t="shared" si="13"/>
        <v>0</v>
      </c>
      <c r="H59" s="102"/>
      <c r="I59" s="97">
        <f t="shared" si="14"/>
        <v>0</v>
      </c>
      <c r="J59" s="95"/>
      <c r="K59" s="98">
        <f t="shared" si="15"/>
        <v>0</v>
      </c>
      <c r="L59" s="103"/>
      <c r="M59" s="97">
        <f t="shared" si="16"/>
        <v>0</v>
      </c>
      <c r="N59" s="95"/>
      <c r="O59" s="96">
        <f t="shared" si="17"/>
        <v>0</v>
      </c>
      <c r="P59" s="103"/>
      <c r="Q59" s="97">
        <f t="shared" si="18"/>
        <v>0</v>
      </c>
      <c r="R59" s="95"/>
      <c r="S59" s="96">
        <f t="shared" si="19"/>
        <v>0</v>
      </c>
      <c r="T59" s="103"/>
      <c r="U59" s="97">
        <f t="shared" si="21"/>
        <v>0</v>
      </c>
      <c r="V59" s="95"/>
      <c r="W59" s="96">
        <f t="shared" si="22"/>
        <v>0</v>
      </c>
      <c r="X59" s="28">
        <f t="shared" si="20"/>
        <v>0</v>
      </c>
      <c r="Y59" s="68" t="s">
        <v>101</v>
      </c>
      <c r="Z59" s="68" t="s">
        <v>88</v>
      </c>
    </row>
    <row r="60" spans="1:26" ht="12.75">
      <c r="A60" s="68" t="s">
        <v>33</v>
      </c>
      <c r="B60" s="68" t="s">
        <v>88</v>
      </c>
      <c r="C60" s="100">
        <v>0.5</v>
      </c>
      <c r="D60" s="101"/>
      <c r="E60" s="94">
        <f t="shared" si="12"/>
        <v>0</v>
      </c>
      <c r="F60" s="95"/>
      <c r="G60" s="96">
        <f t="shared" si="13"/>
        <v>0</v>
      </c>
      <c r="H60" s="102"/>
      <c r="I60" s="97">
        <f t="shared" si="14"/>
        <v>0</v>
      </c>
      <c r="J60" s="95"/>
      <c r="K60" s="98">
        <f t="shared" si="15"/>
        <v>0</v>
      </c>
      <c r="L60" s="103"/>
      <c r="M60" s="97">
        <f t="shared" si="16"/>
        <v>0</v>
      </c>
      <c r="N60" s="95"/>
      <c r="O60" s="96">
        <f t="shared" si="17"/>
        <v>0</v>
      </c>
      <c r="P60" s="103"/>
      <c r="Q60" s="97">
        <f t="shared" si="18"/>
        <v>0</v>
      </c>
      <c r="R60" s="95"/>
      <c r="S60" s="96">
        <f t="shared" si="19"/>
        <v>0</v>
      </c>
      <c r="T60" s="103"/>
      <c r="U60" s="97">
        <f t="shared" si="21"/>
        <v>0</v>
      </c>
      <c r="V60" s="95"/>
      <c r="W60" s="96">
        <f t="shared" si="22"/>
        <v>0</v>
      </c>
      <c r="X60" s="28">
        <f t="shared" si="20"/>
        <v>0</v>
      </c>
      <c r="Y60" s="68" t="s">
        <v>33</v>
      </c>
      <c r="Z60" s="68" t="s">
        <v>88</v>
      </c>
    </row>
    <row r="61" spans="1:26" ht="12.75">
      <c r="A61" s="68" t="s">
        <v>102</v>
      </c>
      <c r="B61" s="68" t="s">
        <v>88</v>
      </c>
      <c r="C61" s="100">
        <v>0.5</v>
      </c>
      <c r="D61" s="101"/>
      <c r="E61" s="94">
        <f t="shared" si="12"/>
        <v>0</v>
      </c>
      <c r="F61" s="95"/>
      <c r="G61" s="96">
        <f t="shared" si="13"/>
        <v>0</v>
      </c>
      <c r="H61" s="102"/>
      <c r="I61" s="97">
        <f t="shared" si="14"/>
        <v>0</v>
      </c>
      <c r="J61" s="95"/>
      <c r="K61" s="98">
        <f t="shared" si="15"/>
        <v>0</v>
      </c>
      <c r="L61" s="103"/>
      <c r="M61" s="97">
        <f t="shared" si="16"/>
        <v>0</v>
      </c>
      <c r="N61" s="95"/>
      <c r="O61" s="96">
        <f t="shared" si="17"/>
        <v>0</v>
      </c>
      <c r="P61" s="103"/>
      <c r="Q61" s="97">
        <f t="shared" si="18"/>
        <v>0</v>
      </c>
      <c r="R61" s="95"/>
      <c r="S61" s="96">
        <f t="shared" si="19"/>
        <v>0</v>
      </c>
      <c r="T61" s="103"/>
      <c r="U61" s="97">
        <f t="shared" si="21"/>
        <v>0</v>
      </c>
      <c r="V61" s="95"/>
      <c r="W61" s="96">
        <f t="shared" si="22"/>
        <v>0</v>
      </c>
      <c r="X61" s="28">
        <f t="shared" si="20"/>
        <v>0</v>
      </c>
      <c r="Y61" s="68" t="s">
        <v>102</v>
      </c>
      <c r="Z61" s="68" t="s">
        <v>88</v>
      </c>
    </row>
    <row r="62" spans="1:26" ht="12.75">
      <c r="A62" s="68" t="s">
        <v>103</v>
      </c>
      <c r="B62" s="68" t="s">
        <v>88</v>
      </c>
      <c r="C62" s="100">
        <v>1</v>
      </c>
      <c r="D62" s="101"/>
      <c r="E62" s="94">
        <f t="shared" si="12"/>
        <v>0</v>
      </c>
      <c r="F62" s="95"/>
      <c r="G62" s="96">
        <f t="shared" si="13"/>
        <v>0</v>
      </c>
      <c r="H62" s="102"/>
      <c r="I62" s="97">
        <f t="shared" si="14"/>
        <v>0</v>
      </c>
      <c r="J62" s="95"/>
      <c r="K62" s="98">
        <f t="shared" si="15"/>
        <v>0</v>
      </c>
      <c r="L62" s="103"/>
      <c r="M62" s="97">
        <f t="shared" si="16"/>
        <v>0</v>
      </c>
      <c r="N62" s="95"/>
      <c r="O62" s="96">
        <f t="shared" si="17"/>
        <v>0</v>
      </c>
      <c r="P62" s="103"/>
      <c r="Q62" s="97">
        <f t="shared" si="18"/>
        <v>0</v>
      </c>
      <c r="R62" s="95"/>
      <c r="S62" s="96">
        <f t="shared" si="19"/>
        <v>0</v>
      </c>
      <c r="T62" s="103"/>
      <c r="U62" s="97">
        <f t="shared" si="21"/>
        <v>0</v>
      </c>
      <c r="V62" s="95"/>
      <c r="W62" s="96">
        <f t="shared" si="22"/>
        <v>0</v>
      </c>
      <c r="X62" s="28">
        <f t="shared" si="20"/>
        <v>0</v>
      </c>
      <c r="Y62" s="68" t="s">
        <v>103</v>
      </c>
      <c r="Z62" s="68" t="s">
        <v>88</v>
      </c>
    </row>
    <row r="63" spans="1:26" ht="12.75">
      <c r="A63" s="68" t="s">
        <v>30</v>
      </c>
      <c r="B63" s="68" t="s">
        <v>25</v>
      </c>
      <c r="C63" s="100">
        <v>12</v>
      </c>
      <c r="D63" s="101"/>
      <c r="E63" s="94">
        <f t="shared" si="12"/>
        <v>0</v>
      </c>
      <c r="F63" s="95"/>
      <c r="G63" s="96">
        <f t="shared" si="13"/>
        <v>0</v>
      </c>
      <c r="H63" s="102"/>
      <c r="I63" s="97">
        <f t="shared" si="14"/>
        <v>0</v>
      </c>
      <c r="J63" s="95"/>
      <c r="K63" s="98">
        <f t="shared" si="15"/>
        <v>0</v>
      </c>
      <c r="L63" s="103"/>
      <c r="M63" s="97">
        <f t="shared" si="16"/>
        <v>0</v>
      </c>
      <c r="N63" s="95"/>
      <c r="O63" s="96">
        <f t="shared" si="17"/>
        <v>0</v>
      </c>
      <c r="P63" s="103"/>
      <c r="Q63" s="97">
        <f t="shared" si="18"/>
        <v>0</v>
      </c>
      <c r="R63" s="95"/>
      <c r="S63" s="96">
        <f t="shared" si="19"/>
        <v>0</v>
      </c>
      <c r="T63" s="103"/>
      <c r="U63" s="97">
        <f t="shared" si="21"/>
        <v>0</v>
      </c>
      <c r="V63" s="95"/>
      <c r="W63" s="96">
        <f t="shared" si="22"/>
        <v>0</v>
      </c>
      <c r="X63" s="28">
        <f t="shared" si="20"/>
        <v>0</v>
      </c>
      <c r="Y63" s="68" t="s">
        <v>30</v>
      </c>
      <c r="Z63" s="68" t="s">
        <v>25</v>
      </c>
    </row>
    <row r="64" spans="1:26" ht="12.75">
      <c r="A64" s="68"/>
      <c r="B64" s="68" t="s">
        <v>25</v>
      </c>
      <c r="C64" s="100">
        <v>3</v>
      </c>
      <c r="D64" s="101"/>
      <c r="E64" s="94">
        <f t="shared" si="12"/>
        <v>0</v>
      </c>
      <c r="F64" s="95"/>
      <c r="G64" s="96">
        <f t="shared" si="13"/>
        <v>0</v>
      </c>
      <c r="H64" s="102"/>
      <c r="I64" s="97">
        <f t="shared" si="14"/>
        <v>0</v>
      </c>
      <c r="J64" s="95"/>
      <c r="K64" s="98">
        <f t="shared" si="15"/>
        <v>0</v>
      </c>
      <c r="L64" s="103"/>
      <c r="M64" s="97">
        <f t="shared" si="16"/>
        <v>0</v>
      </c>
      <c r="N64" s="95"/>
      <c r="O64" s="96">
        <f t="shared" si="17"/>
        <v>0</v>
      </c>
      <c r="P64" s="103"/>
      <c r="Q64" s="97">
        <f t="shared" si="18"/>
        <v>0</v>
      </c>
      <c r="R64" s="95"/>
      <c r="S64" s="96">
        <f t="shared" si="19"/>
        <v>0</v>
      </c>
      <c r="T64" s="103"/>
      <c r="U64" s="97">
        <f t="shared" si="21"/>
        <v>0</v>
      </c>
      <c r="V64" s="95"/>
      <c r="W64" s="96">
        <f t="shared" si="22"/>
        <v>0</v>
      </c>
      <c r="X64" s="28">
        <f t="shared" si="20"/>
        <v>0</v>
      </c>
      <c r="Y64" s="68"/>
      <c r="Z64" s="68" t="s">
        <v>25</v>
      </c>
    </row>
    <row r="65" spans="1:23" ht="12.75">
      <c r="A65" s="10" t="s">
        <v>34</v>
      </c>
      <c r="B65" s="10"/>
      <c r="C65" s="105"/>
      <c r="D65" s="106"/>
      <c r="E65" s="107">
        <f>SUM(E41:E64)</f>
        <v>0</v>
      </c>
      <c r="F65" s="107"/>
      <c r="G65" s="108">
        <f>SUM(G41:G64)</f>
        <v>0</v>
      </c>
      <c r="H65" s="109"/>
      <c r="I65" s="107">
        <f>SUM(I41:I64)</f>
        <v>0</v>
      </c>
      <c r="J65" s="107"/>
      <c r="K65" s="39">
        <f>SUM(K41:K64)</f>
        <v>0</v>
      </c>
      <c r="L65" s="110"/>
      <c r="M65" s="107">
        <f>SUM(M41:M64)</f>
        <v>0</v>
      </c>
      <c r="N65" s="107"/>
      <c r="O65" s="108">
        <f>SUM(O41:O64)</f>
        <v>0</v>
      </c>
      <c r="P65" s="109"/>
      <c r="Q65" s="107">
        <f>SUM(Q41:Q64)</f>
        <v>0</v>
      </c>
      <c r="R65" s="107"/>
      <c r="S65" s="107">
        <f>SUM(S41:S64)</f>
        <v>0</v>
      </c>
      <c r="T65" s="110"/>
      <c r="U65" s="107">
        <f>SUM(U41:U64)</f>
        <v>0</v>
      </c>
      <c r="V65" s="107"/>
      <c r="W65" s="108">
        <f>SUM(W41:W64)</f>
        <v>0</v>
      </c>
    </row>
    <row r="66" spans="1:23" ht="12.75">
      <c r="A66" s="111" t="s">
        <v>104</v>
      </c>
      <c r="B66" s="112">
        <f>SUM(E65,I65,M65,Q65,U65)</f>
        <v>0</v>
      </c>
      <c r="C66" s="113" t="s">
        <v>105</v>
      </c>
      <c r="D66" s="113"/>
      <c r="E66" s="114">
        <f>B66+Juin!G50</f>
        <v>0</v>
      </c>
      <c r="F66" s="115"/>
      <c r="G66" s="115" t="s">
        <v>106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</row>
    <row r="67" spans="1:23" ht="12.75">
      <c r="A67" s="116" t="s">
        <v>107</v>
      </c>
      <c r="B67" s="117">
        <f>SUM(G65,K65,O65,S65,W65)</f>
        <v>0</v>
      </c>
      <c r="C67" s="113" t="s">
        <v>105</v>
      </c>
      <c r="D67" s="113"/>
      <c r="E67" s="118">
        <f>B67+Juin!G51</f>
        <v>0</v>
      </c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</row>
    <row r="68" spans="1:23" ht="12.75">
      <c r="A68" s="15" t="s">
        <v>108</v>
      </c>
      <c r="B68" s="119"/>
      <c r="C68" s="119"/>
      <c r="D68" s="119">
        <f>D44+D45+D47+D48+D49+D51+D52+D53+D55+D56+D58</f>
        <v>0</v>
      </c>
      <c r="E68" s="119"/>
      <c r="F68" s="119">
        <f>F44+F45+F47+F48+F49+F51+F52+F53+F55+F56+F58</f>
        <v>0</v>
      </c>
      <c r="G68" s="119"/>
      <c r="H68" s="119">
        <f>H44+H45+H47+H48+H49+H51+H52+H53+H55+H56+H58</f>
        <v>0</v>
      </c>
      <c r="I68" s="119"/>
      <c r="J68" s="119">
        <f>J44+J45+J47+J48+J49+J51+J52+J53+J55+J56+J58</f>
        <v>0</v>
      </c>
      <c r="K68" s="119"/>
      <c r="L68" s="119">
        <f>L44+L45+L47+L48+L49+L51+L52+L53+L55+L56+L58</f>
        <v>0</v>
      </c>
      <c r="M68" s="119"/>
      <c r="N68" s="119">
        <f>N44+N45+N47+N48+N49+N51+N52+N53+N55+N56+N58</f>
        <v>0</v>
      </c>
      <c r="O68" s="119"/>
      <c r="P68" s="119">
        <f>P44+P45+P47+P48+P49+P51+P52+P53+P55+P56+P58</f>
        <v>0</v>
      </c>
      <c r="Q68" s="119"/>
      <c r="R68" s="119">
        <f>R44+R45+R47+R48+R49+R51+R52+R53+R55+R56+R58</f>
        <v>0</v>
      </c>
      <c r="S68" s="119"/>
      <c r="T68" s="119">
        <f>T44+T45+T47+T48+T49+T51+T52+T53+T55+T56+T58</f>
        <v>0</v>
      </c>
      <c r="U68" s="119"/>
      <c r="V68" s="119">
        <f>V44+V45+V47+V48+V49+V51+V52+V53+V55+V56+V58</f>
        <v>0</v>
      </c>
      <c r="W68" s="119"/>
    </row>
    <row r="71" spans="1:24" ht="12.75">
      <c r="A71" s="33" t="s">
        <v>110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3" ht="12.75">
      <c r="A72" s="76" t="s">
        <v>80</v>
      </c>
      <c r="B72" s="77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80"/>
      <c r="T72" s="78"/>
      <c r="U72" s="78"/>
      <c r="V72" s="78"/>
      <c r="W72" s="78"/>
    </row>
    <row r="73" spans="1:24" ht="12.75">
      <c r="A73" s="76" t="s">
        <v>81</v>
      </c>
      <c r="B73" s="81"/>
      <c r="C73" s="82"/>
      <c r="D73" s="83" t="s">
        <v>82</v>
      </c>
      <c r="E73" s="83"/>
      <c r="F73" s="83"/>
      <c r="G73" s="83"/>
      <c r="H73" s="84" t="s">
        <v>83</v>
      </c>
      <c r="I73" s="84"/>
      <c r="J73" s="84"/>
      <c r="K73" s="84"/>
      <c r="L73" s="83" t="s">
        <v>84</v>
      </c>
      <c r="M73" s="83"/>
      <c r="N73" s="83"/>
      <c r="O73" s="83"/>
      <c r="P73" s="83" t="s">
        <v>85</v>
      </c>
      <c r="Q73" s="83"/>
      <c r="R73" s="83"/>
      <c r="S73" s="83"/>
      <c r="T73" s="83" t="s">
        <v>86</v>
      </c>
      <c r="U73" s="83"/>
      <c r="V73" s="83"/>
      <c r="W73" s="83"/>
      <c r="X73" s="56"/>
    </row>
    <row r="74" spans="1:26" ht="12.75">
      <c r="A74" s="10" t="s">
        <v>87</v>
      </c>
      <c r="B74" s="11"/>
      <c r="C74" s="85"/>
      <c r="D74" s="86" t="s">
        <v>10</v>
      </c>
      <c r="E74" s="86"/>
      <c r="F74" s="87" t="s">
        <v>11</v>
      </c>
      <c r="G74" s="87"/>
      <c r="H74" s="57" t="s">
        <v>10</v>
      </c>
      <c r="I74" s="57"/>
      <c r="J74" s="58" t="s">
        <v>11</v>
      </c>
      <c r="K74" s="58"/>
      <c r="L74" s="86" t="s">
        <v>10</v>
      </c>
      <c r="M74" s="86"/>
      <c r="N74" s="87" t="s">
        <v>11</v>
      </c>
      <c r="O74" s="87"/>
      <c r="P74" s="86" t="s">
        <v>10</v>
      </c>
      <c r="Q74" s="86"/>
      <c r="R74" s="87" t="s">
        <v>11</v>
      </c>
      <c r="S74" s="87"/>
      <c r="T74" s="86" t="s">
        <v>10</v>
      </c>
      <c r="U74" s="86"/>
      <c r="V74" s="87" t="s">
        <v>11</v>
      </c>
      <c r="W74" s="87"/>
      <c r="X74" s="14" t="s">
        <v>61</v>
      </c>
      <c r="Y74" s="10" t="s">
        <v>87</v>
      </c>
      <c r="Z74" s="11"/>
    </row>
    <row r="75" spans="1:26" ht="12.75">
      <c r="A75" s="11" t="s">
        <v>13</v>
      </c>
      <c r="B75" s="11" t="s">
        <v>14</v>
      </c>
      <c r="C75" s="85" t="s">
        <v>15</v>
      </c>
      <c r="D75" s="88" t="s">
        <v>16</v>
      </c>
      <c r="E75" s="89" t="s">
        <v>17</v>
      </c>
      <c r="F75" s="90" t="s">
        <v>16</v>
      </c>
      <c r="G75" s="91" t="s">
        <v>17</v>
      </c>
      <c r="H75" s="61" t="s">
        <v>16</v>
      </c>
      <c r="I75" s="89" t="s">
        <v>17</v>
      </c>
      <c r="J75" s="90" t="s">
        <v>16</v>
      </c>
      <c r="K75" s="62" t="s">
        <v>17</v>
      </c>
      <c r="L75" s="88" t="s">
        <v>16</v>
      </c>
      <c r="M75" s="89" t="s">
        <v>17</v>
      </c>
      <c r="N75" s="90" t="s">
        <v>16</v>
      </c>
      <c r="O75" s="91" t="s">
        <v>17</v>
      </c>
      <c r="P75" s="88" t="s">
        <v>16</v>
      </c>
      <c r="Q75" s="89" t="s">
        <v>17</v>
      </c>
      <c r="R75" s="90" t="s">
        <v>16</v>
      </c>
      <c r="S75" s="91" t="s">
        <v>17</v>
      </c>
      <c r="T75" s="88" t="s">
        <v>16</v>
      </c>
      <c r="U75" s="89" t="s">
        <v>17</v>
      </c>
      <c r="V75" s="90" t="s">
        <v>16</v>
      </c>
      <c r="W75" s="91" t="s">
        <v>17</v>
      </c>
      <c r="X75" s="14" t="s">
        <v>62</v>
      </c>
      <c r="Y75" s="11" t="s">
        <v>13</v>
      </c>
      <c r="Z75" s="11" t="s">
        <v>14</v>
      </c>
    </row>
    <row r="76" spans="1:26" ht="12.75">
      <c r="A76" s="11" t="s">
        <v>20</v>
      </c>
      <c r="B76" s="11" t="s">
        <v>21</v>
      </c>
      <c r="C76" s="92">
        <v>1</v>
      </c>
      <c r="D76" s="93"/>
      <c r="E76" s="94">
        <f aca="true" t="shared" si="23" ref="E76:E99">C76*D76</f>
        <v>0</v>
      </c>
      <c r="F76" s="95"/>
      <c r="G76" s="96">
        <f aca="true" t="shared" si="24" ref="G76:G99">C76*F76</f>
        <v>0</v>
      </c>
      <c r="H76" s="56"/>
      <c r="I76" s="97">
        <f aca="true" t="shared" si="25" ref="I76:I99">C76*H76</f>
        <v>0</v>
      </c>
      <c r="J76" s="95"/>
      <c r="K76" s="98">
        <f aca="true" t="shared" si="26" ref="K76:K99">C76*J76</f>
        <v>0</v>
      </c>
      <c r="L76" s="99"/>
      <c r="M76" s="97">
        <f aca="true" t="shared" si="27" ref="M76:M99">C76*L76</f>
        <v>0</v>
      </c>
      <c r="N76" s="95"/>
      <c r="O76" s="96">
        <f aca="true" t="shared" si="28" ref="O76:O99">C76*N76</f>
        <v>0</v>
      </c>
      <c r="P76" s="99"/>
      <c r="Q76" s="97">
        <f aca="true" t="shared" si="29" ref="Q76:Q99">C76*P76</f>
        <v>0</v>
      </c>
      <c r="R76" s="95"/>
      <c r="S76" s="96">
        <f aca="true" t="shared" si="30" ref="S76:S99">C76*R76</f>
        <v>0</v>
      </c>
      <c r="T76" s="99"/>
      <c r="U76" s="97">
        <f>T76*C76</f>
        <v>0</v>
      </c>
      <c r="V76" s="95"/>
      <c r="W76" s="96">
        <f>C76*V76</f>
        <v>0</v>
      </c>
      <c r="X76" s="28">
        <f aca="true" t="shared" si="31" ref="X76:X99">SUM(F76,J76,N76,R76)*C$3+SUM(D76,H76,L76,P76)*C$2</f>
        <v>0</v>
      </c>
      <c r="Y76" s="11" t="s">
        <v>20</v>
      </c>
      <c r="Z76" s="11" t="s">
        <v>21</v>
      </c>
    </row>
    <row r="77" spans="1:26" ht="12.75">
      <c r="A77" s="68" t="s">
        <v>27</v>
      </c>
      <c r="B77" s="68" t="s">
        <v>88</v>
      </c>
      <c r="C77" s="100">
        <v>0.5</v>
      </c>
      <c r="D77" s="101"/>
      <c r="E77" s="94">
        <f t="shared" si="23"/>
        <v>0</v>
      </c>
      <c r="F77" s="95"/>
      <c r="G77" s="96">
        <f t="shared" si="24"/>
        <v>0</v>
      </c>
      <c r="H77" s="102"/>
      <c r="I77" s="97">
        <f t="shared" si="25"/>
        <v>0</v>
      </c>
      <c r="J77" s="95"/>
      <c r="K77" s="98">
        <f t="shared" si="26"/>
        <v>0</v>
      </c>
      <c r="L77" s="103"/>
      <c r="M77" s="97">
        <f t="shared" si="27"/>
        <v>0</v>
      </c>
      <c r="N77" s="95"/>
      <c r="O77" s="96">
        <f t="shared" si="28"/>
        <v>0</v>
      </c>
      <c r="P77" s="103"/>
      <c r="Q77" s="97">
        <f t="shared" si="29"/>
        <v>0</v>
      </c>
      <c r="R77" s="95"/>
      <c r="S77" s="96">
        <f t="shared" si="30"/>
        <v>0</v>
      </c>
      <c r="T77" s="103"/>
      <c r="U77" s="97">
        <f aca="true" t="shared" si="32" ref="U77:U99">T77*C77</f>
        <v>0</v>
      </c>
      <c r="V77" s="95"/>
      <c r="W77" s="96">
        <f aca="true" t="shared" si="33" ref="W77:W99">C77*V77</f>
        <v>0</v>
      </c>
      <c r="X77" s="28">
        <f t="shared" si="31"/>
        <v>0</v>
      </c>
      <c r="Y77" s="68" t="s">
        <v>27</v>
      </c>
      <c r="Z77" s="68" t="s">
        <v>88</v>
      </c>
    </row>
    <row r="78" spans="1:26" ht="12.75">
      <c r="A78" s="68" t="s">
        <v>89</v>
      </c>
      <c r="B78" s="68" t="s">
        <v>88</v>
      </c>
      <c r="C78" s="100">
        <v>0.5</v>
      </c>
      <c r="D78" s="101"/>
      <c r="E78" s="94">
        <f t="shared" si="23"/>
        <v>0</v>
      </c>
      <c r="F78" s="95"/>
      <c r="G78" s="96">
        <f t="shared" si="24"/>
        <v>0</v>
      </c>
      <c r="H78" s="102"/>
      <c r="I78" s="97">
        <f t="shared" si="25"/>
        <v>0</v>
      </c>
      <c r="J78" s="95"/>
      <c r="K78" s="98">
        <f t="shared" si="26"/>
        <v>0</v>
      </c>
      <c r="L78" s="103"/>
      <c r="M78" s="97">
        <f t="shared" si="27"/>
        <v>0</v>
      </c>
      <c r="N78" s="95"/>
      <c r="O78" s="96">
        <f t="shared" si="28"/>
        <v>0</v>
      </c>
      <c r="P78" s="103"/>
      <c r="Q78" s="97">
        <f t="shared" si="29"/>
        <v>0</v>
      </c>
      <c r="R78" s="95"/>
      <c r="S78" s="96">
        <f t="shared" si="30"/>
        <v>0</v>
      </c>
      <c r="T78" s="103"/>
      <c r="U78" s="97">
        <f t="shared" si="32"/>
        <v>0</v>
      </c>
      <c r="V78" s="95"/>
      <c r="W78" s="96">
        <f t="shared" si="33"/>
        <v>0</v>
      </c>
      <c r="X78" s="28">
        <f t="shared" si="31"/>
        <v>0</v>
      </c>
      <c r="Y78" s="68" t="s">
        <v>89</v>
      </c>
      <c r="Z78" s="68" t="s">
        <v>88</v>
      </c>
    </row>
    <row r="79" spans="1:26" ht="12.75">
      <c r="A79" s="104" t="s">
        <v>90</v>
      </c>
      <c r="B79" s="68" t="s">
        <v>25</v>
      </c>
      <c r="C79" s="100">
        <v>3</v>
      </c>
      <c r="D79" s="101"/>
      <c r="E79" s="94">
        <f t="shared" si="23"/>
        <v>0</v>
      </c>
      <c r="F79" s="95"/>
      <c r="G79" s="96">
        <f t="shared" si="24"/>
        <v>0</v>
      </c>
      <c r="H79" s="102"/>
      <c r="I79" s="97">
        <f t="shared" si="25"/>
        <v>0</v>
      </c>
      <c r="J79" s="95"/>
      <c r="K79" s="98">
        <f t="shared" si="26"/>
        <v>0</v>
      </c>
      <c r="L79" s="103"/>
      <c r="M79" s="97">
        <f t="shared" si="27"/>
        <v>0</v>
      </c>
      <c r="N79" s="95"/>
      <c r="O79" s="96">
        <f t="shared" si="28"/>
        <v>0</v>
      </c>
      <c r="P79" s="103"/>
      <c r="Q79" s="97">
        <f t="shared" si="29"/>
        <v>0</v>
      </c>
      <c r="R79" s="95"/>
      <c r="S79" s="96">
        <f t="shared" si="30"/>
        <v>0</v>
      </c>
      <c r="T79" s="103"/>
      <c r="U79" s="97">
        <f t="shared" si="32"/>
        <v>0</v>
      </c>
      <c r="V79" s="95"/>
      <c r="W79" s="96">
        <f t="shared" si="33"/>
        <v>0</v>
      </c>
      <c r="X79" s="28">
        <f t="shared" si="31"/>
        <v>0</v>
      </c>
      <c r="Y79" s="104" t="s">
        <v>90</v>
      </c>
      <c r="Z79" s="68" t="s">
        <v>25</v>
      </c>
    </row>
    <row r="80" spans="1:26" ht="12.75">
      <c r="A80" s="68" t="s">
        <v>66</v>
      </c>
      <c r="B80" s="68" t="s">
        <v>25</v>
      </c>
      <c r="C80" s="100">
        <v>4</v>
      </c>
      <c r="D80" s="101"/>
      <c r="E80" s="94">
        <f t="shared" si="23"/>
        <v>0</v>
      </c>
      <c r="F80" s="95"/>
      <c r="G80" s="96">
        <f t="shared" si="24"/>
        <v>0</v>
      </c>
      <c r="H80" s="102"/>
      <c r="I80" s="97">
        <f t="shared" si="25"/>
        <v>0</v>
      </c>
      <c r="J80" s="95"/>
      <c r="K80" s="98">
        <f t="shared" si="26"/>
        <v>0</v>
      </c>
      <c r="L80" s="103"/>
      <c r="M80" s="97">
        <f t="shared" si="27"/>
        <v>0</v>
      </c>
      <c r="N80" s="95"/>
      <c r="O80" s="96">
        <f t="shared" si="28"/>
        <v>0</v>
      </c>
      <c r="P80" s="103"/>
      <c r="Q80" s="97">
        <f t="shared" si="29"/>
        <v>0</v>
      </c>
      <c r="R80" s="95"/>
      <c r="S80" s="96">
        <f t="shared" si="30"/>
        <v>0</v>
      </c>
      <c r="T80" s="103"/>
      <c r="U80" s="97">
        <f t="shared" si="32"/>
        <v>0</v>
      </c>
      <c r="V80" s="95"/>
      <c r="W80" s="96">
        <f t="shared" si="33"/>
        <v>0</v>
      </c>
      <c r="X80" s="28">
        <f t="shared" si="31"/>
        <v>0</v>
      </c>
      <c r="Y80" s="68" t="s">
        <v>66</v>
      </c>
      <c r="Z80" s="68" t="s">
        <v>25</v>
      </c>
    </row>
    <row r="81" spans="1:26" ht="12.75">
      <c r="A81" s="11" t="s">
        <v>23</v>
      </c>
      <c r="B81" s="11" t="s">
        <v>19</v>
      </c>
      <c r="C81" s="92">
        <v>1</v>
      </c>
      <c r="D81" s="93"/>
      <c r="E81" s="94">
        <f t="shared" si="23"/>
        <v>0</v>
      </c>
      <c r="F81" s="95"/>
      <c r="G81" s="96">
        <f t="shared" si="24"/>
        <v>0</v>
      </c>
      <c r="H81" s="56"/>
      <c r="I81" s="97">
        <f t="shared" si="25"/>
        <v>0</v>
      </c>
      <c r="J81" s="95"/>
      <c r="K81" s="98">
        <f t="shared" si="26"/>
        <v>0</v>
      </c>
      <c r="L81" s="99"/>
      <c r="M81" s="97">
        <f t="shared" si="27"/>
        <v>0</v>
      </c>
      <c r="N81" s="95"/>
      <c r="O81" s="96">
        <f t="shared" si="28"/>
        <v>0</v>
      </c>
      <c r="P81" s="99"/>
      <c r="Q81" s="97">
        <f t="shared" si="29"/>
        <v>0</v>
      </c>
      <c r="R81" s="95"/>
      <c r="S81" s="96">
        <f t="shared" si="30"/>
        <v>0</v>
      </c>
      <c r="T81" s="99"/>
      <c r="U81" s="97">
        <f t="shared" si="32"/>
        <v>0</v>
      </c>
      <c r="V81" s="95"/>
      <c r="W81" s="96">
        <f t="shared" si="33"/>
        <v>0</v>
      </c>
      <c r="X81" s="28">
        <f t="shared" si="31"/>
        <v>0</v>
      </c>
      <c r="Y81" s="11" t="s">
        <v>23</v>
      </c>
      <c r="Z81" s="11" t="s">
        <v>19</v>
      </c>
    </row>
    <row r="82" spans="1:26" ht="12.75">
      <c r="A82" s="68" t="s">
        <v>91</v>
      </c>
      <c r="B82" s="68" t="s">
        <v>25</v>
      </c>
      <c r="C82" s="100">
        <v>3</v>
      </c>
      <c r="D82" s="101"/>
      <c r="E82" s="94">
        <f t="shared" si="23"/>
        <v>0</v>
      </c>
      <c r="F82" s="95"/>
      <c r="G82" s="96">
        <f t="shared" si="24"/>
        <v>0</v>
      </c>
      <c r="H82" s="102"/>
      <c r="I82" s="97">
        <f t="shared" si="25"/>
        <v>0</v>
      </c>
      <c r="J82" s="95"/>
      <c r="K82" s="98">
        <f t="shared" si="26"/>
        <v>0</v>
      </c>
      <c r="L82" s="103"/>
      <c r="M82" s="97">
        <f t="shared" si="27"/>
        <v>0</v>
      </c>
      <c r="N82" s="95"/>
      <c r="O82" s="96">
        <f t="shared" si="28"/>
        <v>0</v>
      </c>
      <c r="P82" s="103"/>
      <c r="Q82" s="97">
        <f t="shared" si="29"/>
        <v>0</v>
      </c>
      <c r="R82" s="95"/>
      <c r="S82" s="96">
        <f t="shared" si="30"/>
        <v>0</v>
      </c>
      <c r="T82" s="103"/>
      <c r="U82" s="97">
        <f t="shared" si="32"/>
        <v>0</v>
      </c>
      <c r="V82" s="95"/>
      <c r="W82" s="96">
        <f t="shared" si="33"/>
        <v>0</v>
      </c>
      <c r="X82" s="28">
        <f t="shared" si="31"/>
        <v>0</v>
      </c>
      <c r="Y82" s="68" t="s">
        <v>91</v>
      </c>
      <c r="Z82" s="68" t="s">
        <v>25</v>
      </c>
    </row>
    <row r="83" spans="1:26" ht="12.75">
      <c r="A83" s="68" t="s">
        <v>64</v>
      </c>
      <c r="B83" s="68" t="s">
        <v>19</v>
      </c>
      <c r="C83" s="100">
        <v>1.5</v>
      </c>
      <c r="D83" s="101"/>
      <c r="E83" s="94">
        <f t="shared" si="23"/>
        <v>0</v>
      </c>
      <c r="F83" s="95"/>
      <c r="G83" s="96">
        <f t="shared" si="24"/>
        <v>0</v>
      </c>
      <c r="H83" s="102"/>
      <c r="I83" s="97">
        <f t="shared" si="25"/>
        <v>0</v>
      </c>
      <c r="J83" s="95"/>
      <c r="K83" s="98">
        <f t="shared" si="26"/>
        <v>0</v>
      </c>
      <c r="L83" s="103"/>
      <c r="M83" s="97">
        <f t="shared" si="27"/>
        <v>0</v>
      </c>
      <c r="N83" s="95"/>
      <c r="O83" s="96">
        <f t="shared" si="28"/>
        <v>0</v>
      </c>
      <c r="P83" s="103"/>
      <c r="Q83" s="97">
        <f t="shared" si="29"/>
        <v>0</v>
      </c>
      <c r="R83" s="95"/>
      <c r="S83" s="96">
        <f t="shared" si="30"/>
        <v>0</v>
      </c>
      <c r="T83" s="103"/>
      <c r="U83" s="97">
        <f t="shared" si="32"/>
        <v>0</v>
      </c>
      <c r="V83" s="95"/>
      <c r="W83" s="96">
        <f t="shared" si="33"/>
        <v>0</v>
      </c>
      <c r="X83" s="28">
        <f t="shared" si="31"/>
        <v>0</v>
      </c>
      <c r="Y83" s="68" t="s">
        <v>64</v>
      </c>
      <c r="Z83" s="68" t="s">
        <v>19</v>
      </c>
    </row>
    <row r="84" spans="1:26" ht="12.75">
      <c r="A84" s="68" t="s">
        <v>92</v>
      </c>
      <c r="B84" s="68" t="s">
        <v>25</v>
      </c>
      <c r="C84" s="100">
        <v>2.5</v>
      </c>
      <c r="D84" s="101"/>
      <c r="E84" s="94">
        <f t="shared" si="23"/>
        <v>0</v>
      </c>
      <c r="F84" s="95"/>
      <c r="G84" s="96">
        <f t="shared" si="24"/>
        <v>0</v>
      </c>
      <c r="H84" s="102"/>
      <c r="I84" s="97">
        <f t="shared" si="25"/>
        <v>0</v>
      </c>
      <c r="J84" s="95"/>
      <c r="K84" s="98">
        <f t="shared" si="26"/>
        <v>0</v>
      </c>
      <c r="L84" s="103"/>
      <c r="M84" s="97">
        <f t="shared" si="27"/>
        <v>0</v>
      </c>
      <c r="N84" s="95"/>
      <c r="O84" s="96">
        <f t="shared" si="28"/>
        <v>0</v>
      </c>
      <c r="P84" s="103"/>
      <c r="Q84" s="97">
        <f t="shared" si="29"/>
        <v>0</v>
      </c>
      <c r="R84" s="95"/>
      <c r="S84" s="96">
        <f t="shared" si="30"/>
        <v>0</v>
      </c>
      <c r="T84" s="103"/>
      <c r="U84" s="97">
        <f t="shared" si="32"/>
        <v>0</v>
      </c>
      <c r="V84" s="95"/>
      <c r="W84" s="96">
        <f t="shared" si="33"/>
        <v>0</v>
      </c>
      <c r="X84" s="28">
        <f t="shared" si="31"/>
        <v>0</v>
      </c>
      <c r="Y84" s="68" t="s">
        <v>92</v>
      </c>
      <c r="Z84" s="68" t="s">
        <v>25</v>
      </c>
    </row>
    <row r="85" spans="1:26" ht="14.25" customHeight="1">
      <c r="A85" s="104" t="s">
        <v>93</v>
      </c>
      <c r="B85" s="68" t="s">
        <v>21</v>
      </c>
      <c r="C85" s="100">
        <v>1.5</v>
      </c>
      <c r="D85" s="101"/>
      <c r="E85" s="94">
        <f t="shared" si="23"/>
        <v>0</v>
      </c>
      <c r="F85" s="95"/>
      <c r="G85" s="96">
        <f t="shared" si="24"/>
        <v>0</v>
      </c>
      <c r="H85" s="102"/>
      <c r="I85" s="97">
        <f t="shared" si="25"/>
        <v>0</v>
      </c>
      <c r="J85" s="95"/>
      <c r="K85" s="98">
        <f t="shared" si="26"/>
        <v>0</v>
      </c>
      <c r="L85" s="103"/>
      <c r="M85" s="97">
        <f t="shared" si="27"/>
        <v>0</v>
      </c>
      <c r="N85" s="95"/>
      <c r="O85" s="96">
        <f t="shared" si="28"/>
        <v>0</v>
      </c>
      <c r="P85" s="103"/>
      <c r="Q85" s="97">
        <f t="shared" si="29"/>
        <v>0</v>
      </c>
      <c r="R85" s="95"/>
      <c r="S85" s="96">
        <f t="shared" si="30"/>
        <v>0</v>
      </c>
      <c r="T85" s="103"/>
      <c r="U85" s="97">
        <f t="shared" si="32"/>
        <v>0</v>
      </c>
      <c r="V85" s="95"/>
      <c r="W85" s="96">
        <f t="shared" si="33"/>
        <v>0</v>
      </c>
      <c r="X85" s="28">
        <f t="shared" si="31"/>
        <v>0</v>
      </c>
      <c r="Y85" s="104" t="s">
        <v>94</v>
      </c>
      <c r="Z85" s="68" t="s">
        <v>21</v>
      </c>
    </row>
    <row r="86" spans="1:26" ht="12.75">
      <c r="A86" s="68" t="s">
        <v>95</v>
      </c>
      <c r="B86" s="68" t="s">
        <v>25</v>
      </c>
      <c r="C86" s="100">
        <v>4.5</v>
      </c>
      <c r="D86" s="101"/>
      <c r="E86" s="94">
        <f t="shared" si="23"/>
        <v>0</v>
      </c>
      <c r="F86" s="95"/>
      <c r="G86" s="96">
        <f t="shared" si="24"/>
        <v>0</v>
      </c>
      <c r="H86" s="102"/>
      <c r="I86" s="97">
        <f t="shared" si="25"/>
        <v>0</v>
      </c>
      <c r="J86" s="95"/>
      <c r="K86" s="98">
        <f t="shared" si="26"/>
        <v>0</v>
      </c>
      <c r="L86" s="103"/>
      <c r="M86" s="97">
        <f t="shared" si="27"/>
        <v>0</v>
      </c>
      <c r="N86" s="95"/>
      <c r="O86" s="96">
        <f t="shared" si="28"/>
        <v>0</v>
      </c>
      <c r="P86" s="103"/>
      <c r="Q86" s="97">
        <f t="shared" si="29"/>
        <v>0</v>
      </c>
      <c r="R86" s="95"/>
      <c r="S86" s="96">
        <f t="shared" si="30"/>
        <v>0</v>
      </c>
      <c r="T86" s="103"/>
      <c r="U86" s="97">
        <f t="shared" si="32"/>
        <v>0</v>
      </c>
      <c r="V86" s="95"/>
      <c r="W86" s="96">
        <f t="shared" si="33"/>
        <v>0</v>
      </c>
      <c r="X86" s="28">
        <f t="shared" si="31"/>
        <v>0</v>
      </c>
      <c r="Y86" s="68" t="s">
        <v>95</v>
      </c>
      <c r="Z86" s="68" t="s">
        <v>25</v>
      </c>
    </row>
    <row r="87" spans="1:26" ht="12.75">
      <c r="A87" s="68" t="s">
        <v>96</v>
      </c>
      <c r="B87" s="68" t="s">
        <v>25</v>
      </c>
      <c r="C87" s="100">
        <v>5</v>
      </c>
      <c r="D87" s="101"/>
      <c r="E87" s="94">
        <f t="shared" si="23"/>
        <v>0</v>
      </c>
      <c r="F87" s="95"/>
      <c r="G87" s="96">
        <f t="shared" si="24"/>
        <v>0</v>
      </c>
      <c r="H87" s="102"/>
      <c r="I87" s="97">
        <f t="shared" si="25"/>
        <v>0</v>
      </c>
      <c r="J87" s="95"/>
      <c r="K87" s="98">
        <f t="shared" si="26"/>
        <v>0</v>
      </c>
      <c r="L87" s="103"/>
      <c r="M87" s="97">
        <f t="shared" si="27"/>
        <v>0</v>
      </c>
      <c r="N87" s="95"/>
      <c r="O87" s="96">
        <f t="shared" si="28"/>
        <v>0</v>
      </c>
      <c r="P87" s="103"/>
      <c r="Q87" s="97">
        <f t="shared" si="29"/>
        <v>0</v>
      </c>
      <c r="R87" s="95"/>
      <c r="S87" s="96">
        <f t="shared" si="30"/>
        <v>0</v>
      </c>
      <c r="T87" s="103"/>
      <c r="U87" s="97">
        <f t="shared" si="32"/>
        <v>0</v>
      </c>
      <c r="V87" s="95"/>
      <c r="W87" s="96">
        <f t="shared" si="33"/>
        <v>0</v>
      </c>
      <c r="X87" s="28">
        <f t="shared" si="31"/>
        <v>0</v>
      </c>
      <c r="Y87" s="68" t="s">
        <v>96</v>
      </c>
      <c r="Z87" s="68" t="s">
        <v>25</v>
      </c>
    </row>
    <row r="88" spans="1:26" ht="12.75">
      <c r="A88" s="68" t="s">
        <v>69</v>
      </c>
      <c r="B88" s="68" t="s">
        <v>25</v>
      </c>
      <c r="C88" s="100">
        <v>2.3</v>
      </c>
      <c r="D88" s="101"/>
      <c r="E88" s="94">
        <f t="shared" si="23"/>
        <v>0</v>
      </c>
      <c r="F88" s="95"/>
      <c r="G88" s="96">
        <f t="shared" si="24"/>
        <v>0</v>
      </c>
      <c r="H88" s="102"/>
      <c r="I88" s="97">
        <f t="shared" si="25"/>
        <v>0</v>
      </c>
      <c r="J88" s="95"/>
      <c r="K88" s="98">
        <f t="shared" si="26"/>
        <v>0</v>
      </c>
      <c r="L88" s="103"/>
      <c r="M88" s="97">
        <f t="shared" si="27"/>
        <v>0</v>
      </c>
      <c r="N88" s="95"/>
      <c r="O88" s="96">
        <f t="shared" si="28"/>
        <v>0</v>
      </c>
      <c r="P88" s="103"/>
      <c r="Q88" s="97">
        <f t="shared" si="29"/>
        <v>0</v>
      </c>
      <c r="R88" s="95"/>
      <c r="S88" s="96">
        <f t="shared" si="30"/>
        <v>0</v>
      </c>
      <c r="T88" s="103"/>
      <c r="U88" s="97">
        <f t="shared" si="32"/>
        <v>0</v>
      </c>
      <c r="V88" s="95"/>
      <c r="W88" s="96">
        <f t="shared" si="33"/>
        <v>0</v>
      </c>
      <c r="X88" s="28">
        <f t="shared" si="31"/>
        <v>0</v>
      </c>
      <c r="Y88" s="68" t="s">
        <v>69</v>
      </c>
      <c r="Z88" s="68" t="s">
        <v>25</v>
      </c>
    </row>
    <row r="89" spans="1:26" ht="12.75">
      <c r="A89" s="68" t="s">
        <v>97</v>
      </c>
      <c r="B89" s="68" t="s">
        <v>21</v>
      </c>
      <c r="C89" s="100">
        <v>1</v>
      </c>
      <c r="D89" s="101"/>
      <c r="E89" s="94">
        <f t="shared" si="23"/>
        <v>0</v>
      </c>
      <c r="F89" s="95"/>
      <c r="G89" s="96">
        <f t="shared" si="24"/>
        <v>0</v>
      </c>
      <c r="H89" s="102"/>
      <c r="I89" s="97">
        <f t="shared" si="25"/>
        <v>0</v>
      </c>
      <c r="J89" s="95"/>
      <c r="K89" s="98">
        <f t="shared" si="26"/>
        <v>0</v>
      </c>
      <c r="L89" s="103"/>
      <c r="M89" s="97">
        <f t="shared" si="27"/>
        <v>0</v>
      </c>
      <c r="N89" s="95"/>
      <c r="O89" s="96">
        <f t="shared" si="28"/>
        <v>0</v>
      </c>
      <c r="P89" s="103"/>
      <c r="Q89" s="97">
        <f t="shared" si="29"/>
        <v>0</v>
      </c>
      <c r="R89" s="95"/>
      <c r="S89" s="96">
        <f t="shared" si="30"/>
        <v>0</v>
      </c>
      <c r="T89" s="103"/>
      <c r="U89" s="97">
        <f t="shared" si="32"/>
        <v>0</v>
      </c>
      <c r="V89" s="95"/>
      <c r="W89" s="96">
        <f t="shared" si="33"/>
        <v>0</v>
      </c>
      <c r="X89" s="28">
        <f t="shared" si="31"/>
        <v>0</v>
      </c>
      <c r="Y89" s="68" t="s">
        <v>97</v>
      </c>
      <c r="Z89" s="68" t="s">
        <v>21</v>
      </c>
    </row>
    <row r="90" spans="1:26" ht="12.75">
      <c r="A90" s="68" t="s">
        <v>98</v>
      </c>
      <c r="B90" s="68" t="s">
        <v>25</v>
      </c>
      <c r="C90" s="100">
        <v>3</v>
      </c>
      <c r="D90" s="101"/>
      <c r="E90" s="94">
        <f t="shared" si="23"/>
        <v>0</v>
      </c>
      <c r="F90" s="95"/>
      <c r="G90" s="96">
        <f t="shared" si="24"/>
        <v>0</v>
      </c>
      <c r="H90" s="102"/>
      <c r="I90" s="97">
        <f t="shared" si="25"/>
        <v>0</v>
      </c>
      <c r="J90" s="95"/>
      <c r="K90" s="98">
        <f t="shared" si="26"/>
        <v>0</v>
      </c>
      <c r="L90" s="103"/>
      <c r="M90" s="97">
        <f t="shared" si="27"/>
        <v>0</v>
      </c>
      <c r="N90" s="95"/>
      <c r="O90" s="96">
        <f t="shared" si="28"/>
        <v>0</v>
      </c>
      <c r="P90" s="103"/>
      <c r="Q90" s="97">
        <f t="shared" si="29"/>
        <v>0</v>
      </c>
      <c r="R90" s="95"/>
      <c r="S90" s="96">
        <f t="shared" si="30"/>
        <v>0</v>
      </c>
      <c r="T90" s="103"/>
      <c r="U90" s="97">
        <f t="shared" si="32"/>
        <v>0</v>
      </c>
      <c r="V90" s="95"/>
      <c r="W90" s="96">
        <f t="shared" si="33"/>
        <v>0</v>
      </c>
      <c r="X90" s="28">
        <f t="shared" si="31"/>
        <v>0</v>
      </c>
      <c r="Y90" s="68" t="s">
        <v>98</v>
      </c>
      <c r="Z90" s="68" t="s">
        <v>25</v>
      </c>
    </row>
    <row r="91" spans="1:26" ht="12.75">
      <c r="A91" s="68" t="s">
        <v>99</v>
      </c>
      <c r="B91" s="68" t="s">
        <v>25</v>
      </c>
      <c r="C91" s="100">
        <v>3</v>
      </c>
      <c r="D91" s="101"/>
      <c r="E91" s="94">
        <f t="shared" si="23"/>
        <v>0</v>
      </c>
      <c r="F91" s="95"/>
      <c r="G91" s="96">
        <f t="shared" si="24"/>
        <v>0</v>
      </c>
      <c r="H91" s="102"/>
      <c r="I91" s="97">
        <f t="shared" si="25"/>
        <v>0</v>
      </c>
      <c r="J91" s="95"/>
      <c r="K91" s="98">
        <f t="shared" si="26"/>
        <v>0</v>
      </c>
      <c r="L91" s="103"/>
      <c r="M91" s="97">
        <f t="shared" si="27"/>
        <v>0</v>
      </c>
      <c r="N91" s="95"/>
      <c r="O91" s="96">
        <f t="shared" si="28"/>
        <v>0</v>
      </c>
      <c r="P91" s="103"/>
      <c r="Q91" s="97">
        <f t="shared" si="29"/>
        <v>0</v>
      </c>
      <c r="R91" s="95"/>
      <c r="S91" s="96">
        <f t="shared" si="30"/>
        <v>0</v>
      </c>
      <c r="T91" s="103"/>
      <c r="U91" s="97">
        <f t="shared" si="32"/>
        <v>0</v>
      </c>
      <c r="V91" s="95"/>
      <c r="W91" s="96">
        <f t="shared" si="33"/>
        <v>0</v>
      </c>
      <c r="X91" s="28">
        <f t="shared" si="31"/>
        <v>0</v>
      </c>
      <c r="Y91" s="68" t="s">
        <v>99</v>
      </c>
      <c r="Z91" s="68" t="s">
        <v>25</v>
      </c>
    </row>
    <row r="92" spans="1:26" ht="12.75">
      <c r="A92" s="68" t="s">
        <v>100</v>
      </c>
      <c r="B92" s="68" t="s">
        <v>21</v>
      </c>
      <c r="C92" s="100">
        <v>0.5</v>
      </c>
      <c r="D92" s="101"/>
      <c r="E92" s="94">
        <f t="shared" si="23"/>
        <v>0</v>
      </c>
      <c r="F92" s="95"/>
      <c r="G92" s="96">
        <f t="shared" si="24"/>
        <v>0</v>
      </c>
      <c r="H92" s="102"/>
      <c r="I92" s="97">
        <f t="shared" si="25"/>
        <v>0</v>
      </c>
      <c r="J92" s="95"/>
      <c r="K92" s="98">
        <f t="shared" si="26"/>
        <v>0</v>
      </c>
      <c r="L92" s="103"/>
      <c r="M92" s="97">
        <f t="shared" si="27"/>
        <v>0</v>
      </c>
      <c r="N92" s="95"/>
      <c r="O92" s="96">
        <f t="shared" si="28"/>
        <v>0</v>
      </c>
      <c r="P92" s="103"/>
      <c r="Q92" s="97">
        <f t="shared" si="29"/>
        <v>0</v>
      </c>
      <c r="R92" s="95"/>
      <c r="S92" s="96">
        <f t="shared" si="30"/>
        <v>0</v>
      </c>
      <c r="T92" s="103"/>
      <c r="U92" s="97">
        <f t="shared" si="32"/>
        <v>0</v>
      </c>
      <c r="V92" s="95"/>
      <c r="W92" s="96">
        <f t="shared" si="33"/>
        <v>0</v>
      </c>
      <c r="X92" s="28">
        <f t="shared" si="31"/>
        <v>0</v>
      </c>
      <c r="Y92" s="68" t="s">
        <v>100</v>
      </c>
      <c r="Z92" s="68" t="s">
        <v>21</v>
      </c>
    </row>
    <row r="93" spans="1:26" ht="12.75">
      <c r="A93" s="68" t="s">
        <v>70</v>
      </c>
      <c r="B93" s="68" t="s">
        <v>19</v>
      </c>
      <c r="C93" s="100">
        <v>2.5</v>
      </c>
      <c r="D93" s="101"/>
      <c r="E93" s="94">
        <f t="shared" si="23"/>
        <v>0</v>
      </c>
      <c r="F93" s="95"/>
      <c r="G93" s="96">
        <f t="shared" si="24"/>
        <v>0</v>
      </c>
      <c r="H93" s="102"/>
      <c r="I93" s="97">
        <f t="shared" si="25"/>
        <v>0</v>
      </c>
      <c r="J93" s="95"/>
      <c r="K93" s="98">
        <f t="shared" si="26"/>
        <v>0</v>
      </c>
      <c r="L93" s="103"/>
      <c r="M93" s="97">
        <f t="shared" si="27"/>
        <v>0</v>
      </c>
      <c r="N93" s="95"/>
      <c r="O93" s="96">
        <f t="shared" si="28"/>
        <v>0</v>
      </c>
      <c r="P93" s="103"/>
      <c r="Q93" s="97">
        <f t="shared" si="29"/>
        <v>0</v>
      </c>
      <c r="R93" s="95"/>
      <c r="S93" s="96">
        <f t="shared" si="30"/>
        <v>0</v>
      </c>
      <c r="T93" s="103"/>
      <c r="U93" s="97">
        <f t="shared" si="32"/>
        <v>0</v>
      </c>
      <c r="V93" s="95"/>
      <c r="W93" s="96">
        <f t="shared" si="33"/>
        <v>0</v>
      </c>
      <c r="X93" s="28">
        <f t="shared" si="31"/>
        <v>0</v>
      </c>
      <c r="Y93" s="68" t="s">
        <v>70</v>
      </c>
      <c r="Z93" s="68" t="s">
        <v>19</v>
      </c>
    </row>
    <row r="94" spans="1:26" ht="12.75">
      <c r="A94" s="68" t="s">
        <v>101</v>
      </c>
      <c r="B94" s="68" t="s">
        <v>88</v>
      </c>
      <c r="C94" s="100">
        <v>0.5</v>
      </c>
      <c r="D94" s="101"/>
      <c r="E94" s="94">
        <f t="shared" si="23"/>
        <v>0</v>
      </c>
      <c r="F94" s="95"/>
      <c r="G94" s="96">
        <f t="shared" si="24"/>
        <v>0</v>
      </c>
      <c r="H94" s="102"/>
      <c r="I94" s="97">
        <f t="shared" si="25"/>
        <v>0</v>
      </c>
      <c r="J94" s="95"/>
      <c r="K94" s="98">
        <f t="shared" si="26"/>
        <v>0</v>
      </c>
      <c r="L94" s="103"/>
      <c r="M94" s="97">
        <f t="shared" si="27"/>
        <v>0</v>
      </c>
      <c r="N94" s="95"/>
      <c r="O94" s="96">
        <f t="shared" si="28"/>
        <v>0</v>
      </c>
      <c r="P94" s="103"/>
      <c r="Q94" s="97">
        <f t="shared" si="29"/>
        <v>0</v>
      </c>
      <c r="R94" s="95"/>
      <c r="S94" s="96">
        <f t="shared" si="30"/>
        <v>0</v>
      </c>
      <c r="T94" s="103"/>
      <c r="U94" s="97">
        <f t="shared" si="32"/>
        <v>0</v>
      </c>
      <c r="V94" s="95"/>
      <c r="W94" s="96">
        <f t="shared" si="33"/>
        <v>0</v>
      </c>
      <c r="X94" s="28">
        <f t="shared" si="31"/>
        <v>0</v>
      </c>
      <c r="Y94" s="68" t="s">
        <v>101</v>
      </c>
      <c r="Z94" s="68" t="s">
        <v>88</v>
      </c>
    </row>
    <row r="95" spans="1:26" ht="12.75">
      <c r="A95" s="68" t="s">
        <v>33</v>
      </c>
      <c r="B95" s="68" t="s">
        <v>88</v>
      </c>
      <c r="C95" s="100">
        <v>0.5</v>
      </c>
      <c r="D95" s="101"/>
      <c r="E95" s="94">
        <f t="shared" si="23"/>
        <v>0</v>
      </c>
      <c r="F95" s="95"/>
      <c r="G95" s="96">
        <f t="shared" si="24"/>
        <v>0</v>
      </c>
      <c r="H95" s="102"/>
      <c r="I95" s="97">
        <f t="shared" si="25"/>
        <v>0</v>
      </c>
      <c r="J95" s="95"/>
      <c r="K95" s="98">
        <f t="shared" si="26"/>
        <v>0</v>
      </c>
      <c r="L95" s="103"/>
      <c r="M95" s="97">
        <f t="shared" si="27"/>
        <v>0</v>
      </c>
      <c r="N95" s="95"/>
      <c r="O95" s="96">
        <f t="shared" si="28"/>
        <v>0</v>
      </c>
      <c r="P95" s="103"/>
      <c r="Q95" s="97">
        <f t="shared" si="29"/>
        <v>0</v>
      </c>
      <c r="R95" s="95"/>
      <c r="S95" s="96">
        <f t="shared" si="30"/>
        <v>0</v>
      </c>
      <c r="T95" s="103"/>
      <c r="U95" s="97">
        <f t="shared" si="32"/>
        <v>0</v>
      </c>
      <c r="V95" s="95"/>
      <c r="W95" s="96">
        <f t="shared" si="33"/>
        <v>0</v>
      </c>
      <c r="X95" s="28">
        <f t="shared" si="31"/>
        <v>0</v>
      </c>
      <c r="Y95" s="68" t="s">
        <v>33</v>
      </c>
      <c r="Z95" s="68" t="s">
        <v>88</v>
      </c>
    </row>
    <row r="96" spans="1:26" ht="12.75">
      <c r="A96" s="68" t="s">
        <v>102</v>
      </c>
      <c r="B96" s="68" t="s">
        <v>88</v>
      </c>
      <c r="C96" s="100">
        <v>0.5</v>
      </c>
      <c r="D96" s="101"/>
      <c r="E96" s="94">
        <f t="shared" si="23"/>
        <v>0</v>
      </c>
      <c r="F96" s="95"/>
      <c r="G96" s="96">
        <f t="shared" si="24"/>
        <v>0</v>
      </c>
      <c r="H96" s="102"/>
      <c r="I96" s="97">
        <f t="shared" si="25"/>
        <v>0</v>
      </c>
      <c r="J96" s="95"/>
      <c r="K96" s="98">
        <f t="shared" si="26"/>
        <v>0</v>
      </c>
      <c r="L96" s="103"/>
      <c r="M96" s="97">
        <f t="shared" si="27"/>
        <v>0</v>
      </c>
      <c r="N96" s="95"/>
      <c r="O96" s="96">
        <f t="shared" si="28"/>
        <v>0</v>
      </c>
      <c r="P96" s="103"/>
      <c r="Q96" s="97">
        <f t="shared" si="29"/>
        <v>0</v>
      </c>
      <c r="R96" s="95"/>
      <c r="S96" s="96">
        <f t="shared" si="30"/>
        <v>0</v>
      </c>
      <c r="T96" s="103"/>
      <c r="U96" s="97">
        <f t="shared" si="32"/>
        <v>0</v>
      </c>
      <c r="V96" s="95"/>
      <c r="W96" s="96">
        <f t="shared" si="33"/>
        <v>0</v>
      </c>
      <c r="X96" s="28">
        <f t="shared" si="31"/>
        <v>0</v>
      </c>
      <c r="Y96" s="68" t="s">
        <v>102</v>
      </c>
      <c r="Z96" s="68" t="s">
        <v>88</v>
      </c>
    </row>
    <row r="97" spans="1:26" ht="12.75">
      <c r="A97" s="68" t="s">
        <v>103</v>
      </c>
      <c r="B97" s="68" t="s">
        <v>88</v>
      </c>
      <c r="C97" s="100">
        <v>1</v>
      </c>
      <c r="D97" s="101"/>
      <c r="E97" s="94">
        <f t="shared" si="23"/>
        <v>0</v>
      </c>
      <c r="F97" s="95"/>
      <c r="G97" s="96">
        <f t="shared" si="24"/>
        <v>0</v>
      </c>
      <c r="H97" s="102"/>
      <c r="I97" s="97">
        <f t="shared" si="25"/>
        <v>0</v>
      </c>
      <c r="J97" s="95"/>
      <c r="K97" s="98">
        <f t="shared" si="26"/>
        <v>0</v>
      </c>
      <c r="L97" s="103"/>
      <c r="M97" s="97">
        <f t="shared" si="27"/>
        <v>0</v>
      </c>
      <c r="N97" s="95"/>
      <c r="O97" s="96">
        <f t="shared" si="28"/>
        <v>0</v>
      </c>
      <c r="P97" s="103"/>
      <c r="Q97" s="97">
        <f t="shared" si="29"/>
        <v>0</v>
      </c>
      <c r="R97" s="95"/>
      <c r="S97" s="96">
        <f t="shared" si="30"/>
        <v>0</v>
      </c>
      <c r="T97" s="103"/>
      <c r="U97" s="97">
        <f t="shared" si="32"/>
        <v>0</v>
      </c>
      <c r="V97" s="95"/>
      <c r="W97" s="96">
        <f t="shared" si="33"/>
        <v>0</v>
      </c>
      <c r="X97" s="28">
        <f t="shared" si="31"/>
        <v>0</v>
      </c>
      <c r="Y97" s="68" t="s">
        <v>103</v>
      </c>
      <c r="Z97" s="68" t="s">
        <v>88</v>
      </c>
    </row>
    <row r="98" spans="1:26" ht="12.75">
      <c r="A98" s="68" t="s">
        <v>30</v>
      </c>
      <c r="B98" s="68" t="s">
        <v>25</v>
      </c>
      <c r="C98" s="100">
        <v>12</v>
      </c>
      <c r="D98" s="101"/>
      <c r="E98" s="94">
        <f t="shared" si="23"/>
        <v>0</v>
      </c>
      <c r="F98" s="95"/>
      <c r="G98" s="96">
        <f t="shared" si="24"/>
        <v>0</v>
      </c>
      <c r="H98" s="102"/>
      <c r="I98" s="97">
        <f t="shared" si="25"/>
        <v>0</v>
      </c>
      <c r="J98" s="95"/>
      <c r="K98" s="98">
        <f t="shared" si="26"/>
        <v>0</v>
      </c>
      <c r="L98" s="103"/>
      <c r="M98" s="97">
        <f t="shared" si="27"/>
        <v>0</v>
      </c>
      <c r="N98" s="95"/>
      <c r="O98" s="96">
        <f t="shared" si="28"/>
        <v>0</v>
      </c>
      <c r="P98" s="103"/>
      <c r="Q98" s="97">
        <f t="shared" si="29"/>
        <v>0</v>
      </c>
      <c r="R98" s="95"/>
      <c r="S98" s="96">
        <f t="shared" si="30"/>
        <v>0</v>
      </c>
      <c r="T98" s="103"/>
      <c r="U98" s="97">
        <f t="shared" si="32"/>
        <v>0</v>
      </c>
      <c r="V98" s="95"/>
      <c r="W98" s="96">
        <f t="shared" si="33"/>
        <v>0</v>
      </c>
      <c r="X98" s="28">
        <f t="shared" si="31"/>
        <v>0</v>
      </c>
      <c r="Y98" s="68" t="s">
        <v>30</v>
      </c>
      <c r="Z98" s="68" t="s">
        <v>25</v>
      </c>
    </row>
    <row r="99" spans="1:26" ht="12.75">
      <c r="A99" s="68"/>
      <c r="B99" s="68" t="s">
        <v>25</v>
      </c>
      <c r="C99" s="100">
        <v>3</v>
      </c>
      <c r="D99" s="101"/>
      <c r="E99" s="94">
        <f t="shared" si="23"/>
        <v>0</v>
      </c>
      <c r="F99" s="95"/>
      <c r="G99" s="96">
        <f t="shared" si="24"/>
        <v>0</v>
      </c>
      <c r="H99" s="102"/>
      <c r="I99" s="97">
        <f t="shared" si="25"/>
        <v>0</v>
      </c>
      <c r="J99" s="95"/>
      <c r="K99" s="98">
        <f t="shared" si="26"/>
        <v>0</v>
      </c>
      <c r="L99" s="103"/>
      <c r="M99" s="97">
        <f t="shared" si="27"/>
        <v>0</v>
      </c>
      <c r="N99" s="95"/>
      <c r="O99" s="96">
        <f t="shared" si="28"/>
        <v>0</v>
      </c>
      <c r="P99" s="103"/>
      <c r="Q99" s="97">
        <f t="shared" si="29"/>
        <v>0</v>
      </c>
      <c r="R99" s="95"/>
      <c r="S99" s="96">
        <f t="shared" si="30"/>
        <v>0</v>
      </c>
      <c r="T99" s="103"/>
      <c r="U99" s="97">
        <f t="shared" si="32"/>
        <v>0</v>
      </c>
      <c r="V99" s="95"/>
      <c r="W99" s="96">
        <f t="shared" si="33"/>
        <v>0</v>
      </c>
      <c r="X99" s="28">
        <f t="shared" si="31"/>
        <v>0</v>
      </c>
      <c r="Y99" s="68"/>
      <c r="Z99" s="68" t="s">
        <v>25</v>
      </c>
    </row>
    <row r="100" spans="1:23" ht="12.75">
      <c r="A100" s="10" t="s">
        <v>34</v>
      </c>
      <c r="B100" s="10"/>
      <c r="C100" s="105"/>
      <c r="D100" s="106"/>
      <c r="E100" s="107">
        <f>SUM(E76:E99)</f>
        <v>0</v>
      </c>
      <c r="F100" s="107"/>
      <c r="G100" s="108">
        <f>SUM(G76:G99)</f>
        <v>0</v>
      </c>
      <c r="H100" s="109"/>
      <c r="I100" s="107">
        <f>SUM(I76:I99)</f>
        <v>0</v>
      </c>
      <c r="J100" s="107"/>
      <c r="K100" s="39">
        <f>SUM(K76:K99)</f>
        <v>0</v>
      </c>
      <c r="L100" s="110"/>
      <c r="M100" s="107">
        <f>SUM(M76:M99)</f>
        <v>0</v>
      </c>
      <c r="N100" s="107"/>
      <c r="O100" s="108">
        <f>SUM(O76:O99)</f>
        <v>0</v>
      </c>
      <c r="P100" s="109"/>
      <c r="Q100" s="107">
        <f>SUM(Q76:Q99)</f>
        <v>0</v>
      </c>
      <c r="R100" s="107"/>
      <c r="S100" s="107">
        <f>SUM(S76:S99)</f>
        <v>0</v>
      </c>
      <c r="T100" s="110"/>
      <c r="U100" s="107">
        <f>SUM(U76:U99)</f>
        <v>0</v>
      </c>
      <c r="V100" s="107"/>
      <c r="W100" s="108">
        <f>SUM(W76:W99)</f>
        <v>0</v>
      </c>
    </row>
    <row r="101" spans="1:23" ht="12.75">
      <c r="A101" s="111" t="s">
        <v>104</v>
      </c>
      <c r="B101" s="112">
        <f>SUM(E100,I100,M100,Q100,U100)</f>
        <v>0</v>
      </c>
      <c r="C101" s="113" t="s">
        <v>105</v>
      </c>
      <c r="D101" s="113"/>
      <c r="E101" s="114">
        <f>B101+Juin!G77</f>
        <v>0</v>
      </c>
      <c r="F101" s="115"/>
      <c r="G101" s="115" t="s">
        <v>106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</row>
    <row r="102" spans="1:23" ht="12.75">
      <c r="A102" s="116" t="s">
        <v>107</v>
      </c>
      <c r="B102" s="117">
        <f>SUM(G100,K100,O100,S100,W100)</f>
        <v>0</v>
      </c>
      <c r="C102" s="113" t="s">
        <v>105</v>
      </c>
      <c r="D102" s="113"/>
      <c r="E102" s="118">
        <f>B102+Juin!G78</f>
        <v>0</v>
      </c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</row>
    <row r="103" spans="1:23" ht="12.75">
      <c r="A103" s="15" t="s">
        <v>108</v>
      </c>
      <c r="B103" s="119"/>
      <c r="C103" s="119"/>
      <c r="D103" s="119">
        <f>D79+D80+D82+D83+D84+D86+D87+D88+D90+D91+D93</f>
        <v>0</v>
      </c>
      <c r="E103" s="119"/>
      <c r="F103" s="119">
        <f>F79+F80+F82+F83+F84+F86+F87+F88+F90+F91+F93</f>
        <v>0</v>
      </c>
      <c r="G103" s="119"/>
      <c r="H103" s="119">
        <f>H79+H80+H82+H83+H84+H86+H87+H88+H90+H91+H93</f>
        <v>0</v>
      </c>
      <c r="I103" s="119"/>
      <c r="J103" s="119">
        <f>J79+J80+J82+J83+J84+J86+J87+J88+J90+J91+J93</f>
        <v>0</v>
      </c>
      <c r="K103" s="119"/>
      <c r="L103" s="119">
        <f>L79+L80+L82+L83+L84+L86+L87+L88+L90+L91+L93</f>
        <v>0</v>
      </c>
      <c r="M103" s="119"/>
      <c r="N103" s="119">
        <f>N79+N80+N82+N83+N84+N86+N87+N88+N90+N91+N93</f>
        <v>0</v>
      </c>
      <c r="O103" s="119"/>
      <c r="P103" s="119">
        <f>P79+P80+P82+P83+P84+P86+P87+P88+P90+P91+P93</f>
        <v>0</v>
      </c>
      <c r="Q103" s="119"/>
      <c r="R103" s="119">
        <f>R79+R80+R82+R83+R84+R86+R87+R88+R90+R91+R93</f>
        <v>0</v>
      </c>
      <c r="S103" s="119"/>
      <c r="T103" s="119">
        <f>T79+T80+T82+T83+T84+T86+T87+T88+T90+T91+T93</f>
        <v>0</v>
      </c>
      <c r="U103" s="119"/>
      <c r="V103" s="119">
        <f>V79+V80+V82+V83+V84+V86+V87+V88+V90+V91+V93</f>
        <v>0</v>
      </c>
      <c r="W103" s="119"/>
    </row>
  </sheetData>
  <mergeCells count="54">
    <mergeCell ref="A1:X1"/>
    <mergeCell ref="D3:G3"/>
    <mergeCell ref="H3:K3"/>
    <mergeCell ref="L3:O3"/>
    <mergeCell ref="P3:S3"/>
    <mergeCell ref="T3:W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C31:D31"/>
    <mergeCell ref="C32:D32"/>
    <mergeCell ref="A36:X36"/>
    <mergeCell ref="D38:G38"/>
    <mergeCell ref="H38:K38"/>
    <mergeCell ref="L38:O38"/>
    <mergeCell ref="P38:S38"/>
    <mergeCell ref="T38:W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C66:D66"/>
    <mergeCell ref="C67:D67"/>
    <mergeCell ref="A71:X71"/>
    <mergeCell ref="D73:G73"/>
    <mergeCell ref="H73:K73"/>
    <mergeCell ref="L73:O73"/>
    <mergeCell ref="P73:S73"/>
    <mergeCell ref="T73:W73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C101:D101"/>
    <mergeCell ref="C102:D102"/>
  </mergeCells>
  <hyperlinks>
    <hyperlink ref="G2" r:id="rId1" display="Tableurs d'application de la méthode de planification des cultures d'une AMAP, pour des paniers de légumes équilibrés toute l'année, présentée dans la revue Passerelle Eco n°32"/>
  </hyperlinks>
  <printOptions/>
  <pageMargins left="0.39375" right="0.39375" top="0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selection activeCell="F2" sqref="F2"/>
    </sheetView>
  </sheetViews>
  <sheetFormatPr defaultColWidth="11.421875" defaultRowHeight="12.75"/>
  <cols>
    <col min="1" max="1" width="17.140625" style="0" customWidth="1"/>
    <col min="2" max="2" width="7.421875" style="0" customWidth="1"/>
    <col min="3" max="3" width="7.28125" style="120" customWidth="1"/>
    <col min="4" max="4" width="5.421875" style="0" customWidth="1"/>
    <col min="5" max="5" width="6.8515625" style="41" customWidth="1"/>
    <col min="6" max="6" width="5.57421875" style="0" customWidth="1"/>
    <col min="7" max="7" width="6.8515625" style="41" customWidth="1"/>
    <col min="8" max="8" width="4.7109375" style="0" customWidth="1"/>
    <col min="9" max="9" width="6.8515625" style="41" customWidth="1"/>
    <col min="10" max="10" width="4.7109375" style="0" customWidth="1"/>
    <col min="11" max="11" width="6.8515625" style="41" customWidth="1"/>
    <col min="12" max="12" width="4.28125" style="0" customWidth="1"/>
    <col min="13" max="13" width="6.8515625" style="41" customWidth="1"/>
    <col min="14" max="14" width="5.140625" style="0" customWidth="1"/>
    <col min="15" max="15" width="6.8515625" style="41" customWidth="1"/>
    <col min="16" max="16" width="4.57421875" style="0" customWidth="1"/>
    <col min="17" max="17" width="6.8515625" style="41" customWidth="1"/>
    <col min="18" max="18" width="4.7109375" style="0" customWidth="1"/>
    <col min="19" max="19" width="6.8515625" style="41" customWidth="1"/>
    <col min="20" max="20" width="10.421875" style="50" customWidth="1"/>
    <col min="22" max="22" width="6.57421875" style="0" customWidth="1"/>
  </cols>
  <sheetData>
    <row r="1" spans="1:20" ht="12.75">
      <c r="A1" s="33" t="s">
        <v>111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15" customFormat="1" ht="12.75">
      <c r="A2" s="115" t="s">
        <v>112</v>
      </c>
      <c r="B2" s="121">
        <v>20</v>
      </c>
      <c r="C2" s="122"/>
      <c r="D2" s="123"/>
      <c r="E2" s="123"/>
      <c r="F2" s="124" t="s">
        <v>2</v>
      </c>
      <c r="G2" s="123"/>
      <c r="H2" s="123"/>
      <c r="I2" s="123"/>
      <c r="J2" s="123"/>
      <c r="K2" s="123"/>
      <c r="L2" s="123"/>
      <c r="M2" s="123"/>
      <c r="N2" s="123"/>
      <c r="O2" s="123"/>
      <c r="Q2" s="125"/>
      <c r="S2" s="125"/>
      <c r="T2" s="121"/>
    </row>
    <row r="3" spans="1:20" s="115" customFormat="1" ht="12.75">
      <c r="A3" s="115" t="s">
        <v>81</v>
      </c>
      <c r="B3" s="121">
        <v>30</v>
      </c>
      <c r="C3" s="122"/>
      <c r="D3" s="126" t="s">
        <v>113</v>
      </c>
      <c r="E3" s="126"/>
      <c r="F3" s="126"/>
      <c r="G3" s="126"/>
      <c r="H3" s="126" t="s">
        <v>114</v>
      </c>
      <c r="I3" s="126"/>
      <c r="J3" s="126"/>
      <c r="K3" s="126"/>
      <c r="L3" s="126" t="s">
        <v>115</v>
      </c>
      <c r="M3" s="126"/>
      <c r="N3" s="126"/>
      <c r="O3" s="126"/>
      <c r="P3" s="127" t="s">
        <v>116</v>
      </c>
      <c r="Q3" s="127"/>
      <c r="R3" s="127"/>
      <c r="S3" s="127"/>
      <c r="T3" s="121"/>
    </row>
    <row r="4" spans="1:20" s="115" customFormat="1" ht="12.75">
      <c r="A4" s="128" t="s">
        <v>117</v>
      </c>
      <c r="B4" s="68"/>
      <c r="C4" s="129"/>
      <c r="D4" s="130" t="s">
        <v>10</v>
      </c>
      <c r="E4" s="130"/>
      <c r="F4" s="131" t="s">
        <v>11</v>
      </c>
      <c r="G4" s="131"/>
      <c r="H4" s="132" t="s">
        <v>10</v>
      </c>
      <c r="I4" s="132"/>
      <c r="J4" s="131" t="s">
        <v>11</v>
      </c>
      <c r="K4" s="131"/>
      <c r="L4" s="132" t="s">
        <v>10</v>
      </c>
      <c r="M4" s="132"/>
      <c r="N4" s="58" t="s">
        <v>11</v>
      </c>
      <c r="O4" s="58"/>
      <c r="P4" s="133" t="s">
        <v>10</v>
      </c>
      <c r="Q4" s="133"/>
      <c r="R4" s="87" t="s">
        <v>11</v>
      </c>
      <c r="S4" s="87"/>
      <c r="T4" s="134" t="s">
        <v>118</v>
      </c>
    </row>
    <row r="5" spans="1:22" s="115" customFormat="1" ht="12.75">
      <c r="A5" s="68" t="s">
        <v>13</v>
      </c>
      <c r="B5" s="68" t="s">
        <v>14</v>
      </c>
      <c r="C5" s="129" t="s">
        <v>15</v>
      </c>
      <c r="D5" s="135" t="s">
        <v>16</v>
      </c>
      <c r="E5" s="136" t="s">
        <v>17</v>
      </c>
      <c r="F5" s="17" t="s">
        <v>16</v>
      </c>
      <c r="G5" s="137" t="s">
        <v>17</v>
      </c>
      <c r="H5" s="135" t="s">
        <v>16</v>
      </c>
      <c r="I5" s="136" t="s">
        <v>17</v>
      </c>
      <c r="J5" s="17" t="s">
        <v>16</v>
      </c>
      <c r="K5" s="137" t="s">
        <v>17</v>
      </c>
      <c r="L5" s="135" t="s">
        <v>16</v>
      </c>
      <c r="M5" s="136" t="s">
        <v>17</v>
      </c>
      <c r="N5" s="17" t="s">
        <v>16</v>
      </c>
      <c r="O5" s="138" t="s">
        <v>17</v>
      </c>
      <c r="P5" s="139" t="s">
        <v>16</v>
      </c>
      <c r="Q5" s="136" t="s">
        <v>17</v>
      </c>
      <c r="R5" s="17" t="s">
        <v>16</v>
      </c>
      <c r="S5" s="137" t="s">
        <v>17</v>
      </c>
      <c r="T5" s="140" t="s">
        <v>62</v>
      </c>
      <c r="U5" s="68" t="s">
        <v>13</v>
      </c>
      <c r="V5" s="68" t="s">
        <v>14</v>
      </c>
    </row>
    <row r="6" spans="1:22" s="115" customFormat="1" ht="12.75">
      <c r="A6" s="68" t="s">
        <v>20</v>
      </c>
      <c r="B6" s="68" t="s">
        <v>21</v>
      </c>
      <c r="C6" s="129">
        <v>1</v>
      </c>
      <c r="D6" s="102">
        <v>2</v>
      </c>
      <c r="E6" s="141">
        <f aca="true" t="shared" si="0" ref="E6:E23">C6*D6</f>
        <v>2</v>
      </c>
      <c r="F6" s="23">
        <v>2</v>
      </c>
      <c r="G6" s="142">
        <f aca="true" t="shared" si="1" ref="G6:G23">C6*F6</f>
        <v>2</v>
      </c>
      <c r="H6" s="102">
        <v>2</v>
      </c>
      <c r="I6" s="141">
        <f aca="true" t="shared" si="2" ref="I6:I23">C6*H6</f>
        <v>2</v>
      </c>
      <c r="J6" s="23">
        <v>1</v>
      </c>
      <c r="K6" s="142">
        <f aca="true" t="shared" si="3" ref="K6:K23">C6*J6</f>
        <v>1</v>
      </c>
      <c r="L6" s="102">
        <v>1</v>
      </c>
      <c r="M6" s="141">
        <f aca="true" t="shared" si="4" ref="M6:M23">C6*L6</f>
        <v>1</v>
      </c>
      <c r="N6" s="23">
        <v>2</v>
      </c>
      <c r="O6" s="143">
        <f aca="true" t="shared" si="5" ref="O6:O23">C6*N6</f>
        <v>2</v>
      </c>
      <c r="P6" s="103">
        <v>2</v>
      </c>
      <c r="Q6" s="141">
        <f aca="true" t="shared" si="6" ref="Q6:Q23">C6*P6</f>
        <v>2</v>
      </c>
      <c r="R6" s="23">
        <v>1</v>
      </c>
      <c r="S6" s="142">
        <f aca="true" t="shared" si="7" ref="S6:S23">C6*R6</f>
        <v>1</v>
      </c>
      <c r="T6" s="144">
        <f aca="true" t="shared" si="8" ref="T6:T23">SUM(F6,J6,N6,R6)*B$3+SUM(D6,H6,L6,P6)*B$2</f>
        <v>320</v>
      </c>
      <c r="U6" s="68" t="s">
        <v>20</v>
      </c>
      <c r="V6" s="68" t="s">
        <v>21</v>
      </c>
    </row>
    <row r="7" spans="1:22" s="115" customFormat="1" ht="12.75">
      <c r="A7" s="68" t="s">
        <v>27</v>
      </c>
      <c r="B7" s="68" t="s">
        <v>88</v>
      </c>
      <c r="C7" s="129">
        <v>0.5</v>
      </c>
      <c r="D7" s="102">
        <v>1</v>
      </c>
      <c r="E7" s="141">
        <f t="shared" si="0"/>
        <v>0.5</v>
      </c>
      <c r="F7" s="23"/>
      <c r="G7" s="142">
        <f t="shared" si="1"/>
        <v>0</v>
      </c>
      <c r="H7" s="102"/>
      <c r="I7" s="141">
        <f t="shared" si="2"/>
        <v>0</v>
      </c>
      <c r="J7" s="23">
        <v>1</v>
      </c>
      <c r="K7" s="142">
        <f t="shared" si="3"/>
        <v>0.5</v>
      </c>
      <c r="L7" s="102">
        <v>1</v>
      </c>
      <c r="M7" s="141">
        <f t="shared" si="4"/>
        <v>0.5</v>
      </c>
      <c r="N7" s="23"/>
      <c r="O7" s="143">
        <f t="shared" si="5"/>
        <v>0</v>
      </c>
      <c r="P7" s="103"/>
      <c r="Q7" s="141">
        <f t="shared" si="6"/>
        <v>0</v>
      </c>
      <c r="R7" s="23">
        <v>1</v>
      </c>
      <c r="S7" s="142">
        <f t="shared" si="7"/>
        <v>0.5</v>
      </c>
      <c r="T7" s="144">
        <f t="shared" si="8"/>
        <v>100</v>
      </c>
      <c r="U7" s="68" t="s">
        <v>27</v>
      </c>
      <c r="V7" s="68" t="s">
        <v>88</v>
      </c>
    </row>
    <row r="8" spans="1:22" s="115" customFormat="1" ht="12.75">
      <c r="A8" s="68" t="s">
        <v>33</v>
      </c>
      <c r="B8" s="68" t="s">
        <v>88</v>
      </c>
      <c r="C8" s="129">
        <v>0.5</v>
      </c>
      <c r="D8" s="102"/>
      <c r="E8" s="141">
        <f t="shared" si="0"/>
        <v>0</v>
      </c>
      <c r="F8" s="23">
        <v>1</v>
      </c>
      <c r="G8" s="142">
        <f t="shared" si="1"/>
        <v>0.5</v>
      </c>
      <c r="H8" s="102">
        <v>1</v>
      </c>
      <c r="I8" s="141">
        <f t="shared" si="2"/>
        <v>0.5</v>
      </c>
      <c r="J8" s="23"/>
      <c r="K8" s="142">
        <f t="shared" si="3"/>
        <v>0</v>
      </c>
      <c r="L8" s="102"/>
      <c r="M8" s="141">
        <f t="shared" si="4"/>
        <v>0</v>
      </c>
      <c r="N8" s="23">
        <v>1</v>
      </c>
      <c r="O8" s="143">
        <f t="shared" si="5"/>
        <v>0.5</v>
      </c>
      <c r="P8" s="103">
        <v>1</v>
      </c>
      <c r="Q8" s="141">
        <f t="shared" si="6"/>
        <v>0.5</v>
      </c>
      <c r="R8" s="23"/>
      <c r="S8" s="142">
        <f t="shared" si="7"/>
        <v>0</v>
      </c>
      <c r="T8" s="144">
        <f t="shared" si="8"/>
        <v>100</v>
      </c>
      <c r="U8" s="68" t="s">
        <v>33</v>
      </c>
      <c r="V8" s="68" t="s">
        <v>88</v>
      </c>
    </row>
    <row r="9" spans="1:22" s="115" customFormat="1" ht="12.75">
      <c r="A9" s="68" t="s">
        <v>23</v>
      </c>
      <c r="B9" s="68" t="s">
        <v>19</v>
      </c>
      <c r="C9" s="129">
        <v>1</v>
      </c>
      <c r="D9" s="102">
        <v>1</v>
      </c>
      <c r="E9" s="141">
        <f t="shared" si="0"/>
        <v>1</v>
      </c>
      <c r="F9" s="23"/>
      <c r="G9" s="142">
        <f t="shared" si="1"/>
        <v>0</v>
      </c>
      <c r="H9" s="102"/>
      <c r="I9" s="141">
        <f t="shared" si="2"/>
        <v>0</v>
      </c>
      <c r="J9" s="23">
        <v>1</v>
      </c>
      <c r="K9" s="142">
        <f t="shared" si="3"/>
        <v>1</v>
      </c>
      <c r="L9" s="102">
        <v>1</v>
      </c>
      <c r="M9" s="141">
        <f t="shared" si="4"/>
        <v>1</v>
      </c>
      <c r="N9" s="23"/>
      <c r="O9" s="143">
        <f t="shared" si="5"/>
        <v>0</v>
      </c>
      <c r="P9" s="103"/>
      <c r="Q9" s="141">
        <f t="shared" si="6"/>
        <v>0</v>
      </c>
      <c r="R9" s="23">
        <v>1</v>
      </c>
      <c r="S9" s="142">
        <f t="shared" si="7"/>
        <v>1</v>
      </c>
      <c r="T9" s="144">
        <f t="shared" si="8"/>
        <v>100</v>
      </c>
      <c r="U9" s="68" t="s">
        <v>23</v>
      </c>
      <c r="V9" s="68" t="s">
        <v>19</v>
      </c>
    </row>
    <row r="10" spans="1:22" s="115" customFormat="1" ht="12.75">
      <c r="A10" s="68" t="s">
        <v>96</v>
      </c>
      <c r="B10" s="68" t="s">
        <v>25</v>
      </c>
      <c r="C10" s="129">
        <v>5</v>
      </c>
      <c r="D10" s="102">
        <v>1</v>
      </c>
      <c r="E10" s="141">
        <f t="shared" si="0"/>
        <v>5</v>
      </c>
      <c r="F10" s="23"/>
      <c r="G10" s="142">
        <f t="shared" si="1"/>
        <v>0</v>
      </c>
      <c r="H10" s="102"/>
      <c r="I10" s="141">
        <f t="shared" si="2"/>
        <v>0</v>
      </c>
      <c r="J10" s="23">
        <v>1</v>
      </c>
      <c r="K10" s="142">
        <f t="shared" si="3"/>
        <v>5</v>
      </c>
      <c r="L10" s="102">
        <v>1</v>
      </c>
      <c r="M10" s="141">
        <f t="shared" si="4"/>
        <v>5</v>
      </c>
      <c r="N10" s="23"/>
      <c r="O10" s="143">
        <f t="shared" si="5"/>
        <v>0</v>
      </c>
      <c r="P10" s="103"/>
      <c r="Q10" s="141">
        <f t="shared" si="6"/>
        <v>0</v>
      </c>
      <c r="R10" s="23">
        <v>1</v>
      </c>
      <c r="S10" s="142">
        <f t="shared" si="7"/>
        <v>5</v>
      </c>
      <c r="T10" s="144">
        <f t="shared" si="8"/>
        <v>100</v>
      </c>
      <c r="U10" s="68" t="s">
        <v>96</v>
      </c>
      <c r="V10" s="68" t="s">
        <v>25</v>
      </c>
    </row>
    <row r="11" spans="1:22" s="115" customFormat="1" ht="12.75">
      <c r="A11" s="68" t="s">
        <v>67</v>
      </c>
      <c r="B11" s="68" t="s">
        <v>25</v>
      </c>
      <c r="C11" s="129">
        <v>2.8</v>
      </c>
      <c r="D11" s="102"/>
      <c r="E11" s="141">
        <f t="shared" si="0"/>
        <v>0</v>
      </c>
      <c r="F11" s="23"/>
      <c r="G11" s="142">
        <f t="shared" si="1"/>
        <v>0</v>
      </c>
      <c r="H11" s="102"/>
      <c r="I11" s="141">
        <f t="shared" si="2"/>
        <v>0</v>
      </c>
      <c r="J11" s="23">
        <v>1</v>
      </c>
      <c r="K11" s="142">
        <f t="shared" si="3"/>
        <v>2.8</v>
      </c>
      <c r="L11" s="102"/>
      <c r="M11" s="141">
        <f t="shared" si="4"/>
        <v>0</v>
      </c>
      <c r="N11" s="23"/>
      <c r="O11" s="143">
        <f t="shared" si="5"/>
        <v>0</v>
      </c>
      <c r="P11" s="103">
        <v>1</v>
      </c>
      <c r="Q11" s="141">
        <f t="shared" si="6"/>
        <v>2.8</v>
      </c>
      <c r="R11" s="23"/>
      <c r="S11" s="142">
        <f t="shared" si="7"/>
        <v>0</v>
      </c>
      <c r="T11" s="144">
        <f t="shared" si="8"/>
        <v>50</v>
      </c>
      <c r="U11" s="68" t="s">
        <v>67</v>
      </c>
      <c r="V11" s="68" t="s">
        <v>25</v>
      </c>
    </row>
    <row r="12" spans="1:22" s="115" customFormat="1" ht="12.75">
      <c r="A12" s="68" t="s">
        <v>92</v>
      </c>
      <c r="B12" s="68" t="s">
        <v>25</v>
      </c>
      <c r="C12" s="129">
        <v>2.5</v>
      </c>
      <c r="D12" s="102"/>
      <c r="E12" s="141">
        <f t="shared" si="0"/>
        <v>0</v>
      </c>
      <c r="F12" s="23">
        <v>1</v>
      </c>
      <c r="G12" s="142">
        <f t="shared" si="1"/>
        <v>2.5</v>
      </c>
      <c r="H12" s="102">
        <v>1</v>
      </c>
      <c r="I12" s="141">
        <f t="shared" si="2"/>
        <v>2.5</v>
      </c>
      <c r="J12" s="23"/>
      <c r="K12" s="142">
        <f t="shared" si="3"/>
        <v>0</v>
      </c>
      <c r="L12" s="102"/>
      <c r="M12" s="141">
        <f t="shared" si="4"/>
        <v>0</v>
      </c>
      <c r="N12" s="23"/>
      <c r="O12" s="143">
        <f t="shared" si="5"/>
        <v>0</v>
      </c>
      <c r="P12" s="103"/>
      <c r="Q12" s="141">
        <f t="shared" si="6"/>
        <v>0</v>
      </c>
      <c r="R12" s="23"/>
      <c r="S12" s="142">
        <f t="shared" si="7"/>
        <v>0</v>
      </c>
      <c r="T12" s="144">
        <f t="shared" si="8"/>
        <v>50</v>
      </c>
      <c r="U12" s="68" t="s">
        <v>92</v>
      </c>
      <c r="V12" s="68" t="s">
        <v>25</v>
      </c>
    </row>
    <row r="13" spans="1:22" s="115" customFormat="1" ht="12.75">
      <c r="A13" s="68" t="s">
        <v>91</v>
      </c>
      <c r="B13" s="68" t="s">
        <v>25</v>
      </c>
      <c r="C13" s="129">
        <v>2.5</v>
      </c>
      <c r="D13" s="102"/>
      <c r="E13" s="141">
        <f t="shared" si="0"/>
        <v>0</v>
      </c>
      <c r="F13" s="23"/>
      <c r="G13" s="142">
        <f t="shared" si="1"/>
        <v>0</v>
      </c>
      <c r="H13" s="102"/>
      <c r="I13" s="141">
        <f t="shared" si="2"/>
        <v>0</v>
      </c>
      <c r="J13" s="23">
        <v>0.5</v>
      </c>
      <c r="K13" s="142">
        <f t="shared" si="3"/>
        <v>1.25</v>
      </c>
      <c r="L13" s="102"/>
      <c r="M13" s="141">
        <f t="shared" si="4"/>
        <v>0</v>
      </c>
      <c r="N13" s="23">
        <v>1</v>
      </c>
      <c r="O13" s="143">
        <f t="shared" si="5"/>
        <v>2.5</v>
      </c>
      <c r="P13" s="103">
        <v>0.5</v>
      </c>
      <c r="Q13" s="141">
        <f t="shared" si="6"/>
        <v>1.25</v>
      </c>
      <c r="R13" s="23"/>
      <c r="S13" s="142">
        <f t="shared" si="7"/>
        <v>0</v>
      </c>
      <c r="T13" s="144">
        <f t="shared" si="8"/>
        <v>55</v>
      </c>
      <c r="U13" s="68" t="s">
        <v>91</v>
      </c>
      <c r="V13" s="68" t="s">
        <v>25</v>
      </c>
    </row>
    <row r="14" spans="1:22" s="115" customFormat="1" ht="12.75">
      <c r="A14" s="68" t="s">
        <v>64</v>
      </c>
      <c r="B14" s="68" t="s">
        <v>19</v>
      </c>
      <c r="C14" s="129">
        <v>1.5</v>
      </c>
      <c r="D14" s="102">
        <v>1</v>
      </c>
      <c r="E14" s="141">
        <f t="shared" si="0"/>
        <v>1.5</v>
      </c>
      <c r="F14" s="23">
        <v>1</v>
      </c>
      <c r="G14" s="142">
        <f t="shared" si="1"/>
        <v>1.5</v>
      </c>
      <c r="H14" s="102"/>
      <c r="I14" s="141">
        <f t="shared" si="2"/>
        <v>0</v>
      </c>
      <c r="J14" s="23"/>
      <c r="K14" s="142">
        <f t="shared" si="3"/>
        <v>0</v>
      </c>
      <c r="L14" s="102">
        <v>1</v>
      </c>
      <c r="M14" s="141">
        <f t="shared" si="4"/>
        <v>1.5</v>
      </c>
      <c r="N14" s="23">
        <v>1</v>
      </c>
      <c r="O14" s="143">
        <f t="shared" si="5"/>
        <v>1.5</v>
      </c>
      <c r="P14" s="103"/>
      <c r="Q14" s="141">
        <f t="shared" si="6"/>
        <v>0</v>
      </c>
      <c r="R14" s="23"/>
      <c r="S14" s="142">
        <f t="shared" si="7"/>
        <v>0</v>
      </c>
      <c r="T14" s="144">
        <f t="shared" si="8"/>
        <v>100</v>
      </c>
      <c r="U14" s="68" t="s">
        <v>64</v>
      </c>
      <c r="V14" s="68" t="s">
        <v>19</v>
      </c>
    </row>
    <row r="15" spans="1:22" s="115" customFormat="1" ht="12.75">
      <c r="A15" s="68" t="s">
        <v>95</v>
      </c>
      <c r="B15" s="68" t="s">
        <v>25</v>
      </c>
      <c r="C15" s="129">
        <v>4</v>
      </c>
      <c r="D15" s="102"/>
      <c r="E15" s="141">
        <f t="shared" si="0"/>
        <v>0</v>
      </c>
      <c r="F15" s="23"/>
      <c r="G15" s="142">
        <f t="shared" si="1"/>
        <v>0</v>
      </c>
      <c r="H15" s="102">
        <v>0.5</v>
      </c>
      <c r="I15" s="141">
        <f t="shared" si="2"/>
        <v>2</v>
      </c>
      <c r="J15" s="23"/>
      <c r="K15" s="142">
        <f t="shared" si="3"/>
        <v>0</v>
      </c>
      <c r="L15" s="102"/>
      <c r="M15" s="141">
        <f t="shared" si="4"/>
        <v>0</v>
      </c>
      <c r="N15" s="23"/>
      <c r="O15" s="143">
        <f t="shared" si="5"/>
        <v>0</v>
      </c>
      <c r="P15" s="103"/>
      <c r="Q15" s="141">
        <f t="shared" si="6"/>
        <v>0</v>
      </c>
      <c r="R15" s="23">
        <v>0.5</v>
      </c>
      <c r="S15" s="142">
        <f t="shared" si="7"/>
        <v>2</v>
      </c>
      <c r="T15" s="144">
        <f t="shared" si="8"/>
        <v>25</v>
      </c>
      <c r="U15" s="68" t="s">
        <v>95</v>
      </c>
      <c r="V15" s="68" t="s">
        <v>25</v>
      </c>
    </row>
    <row r="16" spans="1:22" s="115" customFormat="1" ht="12.75">
      <c r="A16" s="68" t="s">
        <v>119</v>
      </c>
      <c r="B16" s="68" t="s">
        <v>25</v>
      </c>
      <c r="C16" s="129">
        <v>2</v>
      </c>
      <c r="D16" s="102">
        <v>1</v>
      </c>
      <c r="E16" s="141">
        <f t="shared" si="0"/>
        <v>2</v>
      </c>
      <c r="F16" s="23">
        <v>1</v>
      </c>
      <c r="G16" s="142">
        <f t="shared" si="1"/>
        <v>2</v>
      </c>
      <c r="H16" s="102">
        <v>1</v>
      </c>
      <c r="I16" s="141">
        <f t="shared" si="2"/>
        <v>2</v>
      </c>
      <c r="J16" s="23">
        <v>1</v>
      </c>
      <c r="K16" s="142">
        <f t="shared" si="3"/>
        <v>2</v>
      </c>
      <c r="L16" s="102">
        <v>1</v>
      </c>
      <c r="M16" s="141">
        <f t="shared" si="4"/>
        <v>2</v>
      </c>
      <c r="N16" s="23">
        <v>1</v>
      </c>
      <c r="O16" s="143">
        <f t="shared" si="5"/>
        <v>2</v>
      </c>
      <c r="P16" s="103">
        <v>1</v>
      </c>
      <c r="Q16" s="141">
        <f t="shared" si="6"/>
        <v>2</v>
      </c>
      <c r="R16" s="23">
        <v>0.5</v>
      </c>
      <c r="S16" s="142">
        <f t="shared" si="7"/>
        <v>1</v>
      </c>
      <c r="T16" s="144">
        <f t="shared" si="8"/>
        <v>185</v>
      </c>
      <c r="U16" s="68" t="s">
        <v>119</v>
      </c>
      <c r="V16" s="68" t="s">
        <v>25</v>
      </c>
    </row>
    <row r="17" spans="1:22" s="115" customFormat="1" ht="12.75">
      <c r="A17" s="68" t="s">
        <v>98</v>
      </c>
      <c r="B17" s="68" t="s">
        <v>25</v>
      </c>
      <c r="C17" s="129">
        <v>2.5</v>
      </c>
      <c r="D17" s="102">
        <v>1</v>
      </c>
      <c r="E17" s="141">
        <f t="shared" si="0"/>
        <v>2.5</v>
      </c>
      <c r="F17" s="23">
        <v>1</v>
      </c>
      <c r="G17" s="142">
        <f t="shared" si="1"/>
        <v>2.5</v>
      </c>
      <c r="H17" s="102">
        <v>1</v>
      </c>
      <c r="I17" s="141">
        <f t="shared" si="2"/>
        <v>2.5</v>
      </c>
      <c r="J17" s="23">
        <v>1</v>
      </c>
      <c r="K17" s="142">
        <f t="shared" si="3"/>
        <v>2.5</v>
      </c>
      <c r="L17" s="102">
        <v>1</v>
      </c>
      <c r="M17" s="141">
        <f t="shared" si="4"/>
        <v>2.5</v>
      </c>
      <c r="N17" s="23">
        <v>1</v>
      </c>
      <c r="O17" s="143">
        <f t="shared" si="5"/>
        <v>2.5</v>
      </c>
      <c r="P17" s="103">
        <v>1</v>
      </c>
      <c r="Q17" s="141">
        <f t="shared" si="6"/>
        <v>2.5</v>
      </c>
      <c r="R17" s="23">
        <v>0.5</v>
      </c>
      <c r="S17" s="142">
        <f t="shared" si="7"/>
        <v>1.25</v>
      </c>
      <c r="T17" s="144">
        <f t="shared" si="8"/>
        <v>185</v>
      </c>
      <c r="U17" s="68" t="s">
        <v>98</v>
      </c>
      <c r="V17" s="68" t="s">
        <v>25</v>
      </c>
    </row>
    <row r="18" spans="1:22" s="115" customFormat="1" ht="12.75">
      <c r="A18" s="68" t="s">
        <v>120</v>
      </c>
      <c r="B18" s="68" t="s">
        <v>25</v>
      </c>
      <c r="C18" s="129">
        <v>3</v>
      </c>
      <c r="D18" s="102"/>
      <c r="E18" s="141">
        <f t="shared" si="0"/>
        <v>0</v>
      </c>
      <c r="F18" s="23">
        <v>1</v>
      </c>
      <c r="G18" s="142">
        <f t="shared" si="1"/>
        <v>3</v>
      </c>
      <c r="H18" s="102">
        <v>1</v>
      </c>
      <c r="I18" s="141">
        <f t="shared" si="2"/>
        <v>3</v>
      </c>
      <c r="J18" s="23"/>
      <c r="K18" s="142">
        <f t="shared" si="3"/>
        <v>0</v>
      </c>
      <c r="L18" s="102"/>
      <c r="M18" s="141">
        <f t="shared" si="4"/>
        <v>0</v>
      </c>
      <c r="N18" s="23">
        <v>1</v>
      </c>
      <c r="O18" s="143">
        <f t="shared" si="5"/>
        <v>3</v>
      </c>
      <c r="P18" s="103">
        <v>1</v>
      </c>
      <c r="Q18" s="141">
        <f t="shared" si="6"/>
        <v>3</v>
      </c>
      <c r="R18" s="23">
        <v>0.7</v>
      </c>
      <c r="S18" s="142">
        <f t="shared" si="7"/>
        <v>2.0999999999999996</v>
      </c>
      <c r="T18" s="144">
        <f t="shared" si="8"/>
        <v>121</v>
      </c>
      <c r="U18" s="68" t="s">
        <v>120</v>
      </c>
      <c r="V18" s="68" t="s">
        <v>25</v>
      </c>
    </row>
    <row r="19" spans="1:22" s="115" customFormat="1" ht="12.75">
      <c r="A19" s="68" t="s">
        <v>121</v>
      </c>
      <c r="B19" s="68" t="s">
        <v>21</v>
      </c>
      <c r="C19" s="129">
        <v>1</v>
      </c>
      <c r="D19" s="102">
        <v>2</v>
      </c>
      <c r="E19" s="141">
        <f t="shared" si="0"/>
        <v>2</v>
      </c>
      <c r="F19" s="23">
        <v>1</v>
      </c>
      <c r="G19" s="142">
        <f t="shared" si="1"/>
        <v>1</v>
      </c>
      <c r="H19" s="102">
        <v>1</v>
      </c>
      <c r="I19" s="141">
        <f t="shared" si="2"/>
        <v>1</v>
      </c>
      <c r="J19" s="23"/>
      <c r="K19" s="142">
        <f t="shared" si="3"/>
        <v>0</v>
      </c>
      <c r="L19" s="102"/>
      <c r="M19" s="141">
        <f t="shared" si="4"/>
        <v>0</v>
      </c>
      <c r="N19" s="23">
        <v>1</v>
      </c>
      <c r="O19" s="143">
        <f t="shared" si="5"/>
        <v>1</v>
      </c>
      <c r="P19" s="103">
        <v>1</v>
      </c>
      <c r="Q19" s="141">
        <f t="shared" si="6"/>
        <v>1</v>
      </c>
      <c r="R19" s="23"/>
      <c r="S19" s="142">
        <f t="shared" si="7"/>
        <v>0</v>
      </c>
      <c r="T19" s="144">
        <f t="shared" si="8"/>
        <v>140</v>
      </c>
      <c r="U19" s="68" t="s">
        <v>121</v>
      </c>
      <c r="V19" s="68" t="s">
        <v>21</v>
      </c>
    </row>
    <row r="20" spans="1:22" s="115" customFormat="1" ht="12.75">
      <c r="A20" s="104" t="s">
        <v>122</v>
      </c>
      <c r="B20" s="68" t="s">
        <v>21</v>
      </c>
      <c r="C20" s="129">
        <v>2</v>
      </c>
      <c r="D20" s="102"/>
      <c r="E20" s="141">
        <f t="shared" si="0"/>
        <v>0</v>
      </c>
      <c r="F20" s="23"/>
      <c r="G20" s="142">
        <f t="shared" si="1"/>
        <v>0</v>
      </c>
      <c r="H20" s="102"/>
      <c r="I20" s="141">
        <f t="shared" si="2"/>
        <v>0</v>
      </c>
      <c r="J20" s="23"/>
      <c r="K20" s="142">
        <f t="shared" si="3"/>
        <v>0</v>
      </c>
      <c r="L20" s="102">
        <v>1</v>
      </c>
      <c r="M20" s="141">
        <f t="shared" si="4"/>
        <v>2</v>
      </c>
      <c r="N20" s="23"/>
      <c r="O20" s="143">
        <f t="shared" si="5"/>
        <v>0</v>
      </c>
      <c r="P20" s="103"/>
      <c r="Q20" s="141">
        <f t="shared" si="6"/>
        <v>0</v>
      </c>
      <c r="R20" s="23">
        <v>1</v>
      </c>
      <c r="S20" s="142">
        <f t="shared" si="7"/>
        <v>2</v>
      </c>
      <c r="T20" s="144">
        <f t="shared" si="8"/>
        <v>50</v>
      </c>
      <c r="U20" s="104" t="s">
        <v>122</v>
      </c>
      <c r="V20" s="68" t="s">
        <v>21</v>
      </c>
    </row>
    <row r="21" spans="1:22" s="115" customFormat="1" ht="12.75">
      <c r="A21" s="104" t="s">
        <v>123</v>
      </c>
      <c r="B21" s="68" t="s">
        <v>88</v>
      </c>
      <c r="C21" s="129">
        <v>0.25</v>
      </c>
      <c r="D21" s="102"/>
      <c r="E21" s="141">
        <f t="shared" si="0"/>
        <v>0</v>
      </c>
      <c r="F21" s="23"/>
      <c r="G21" s="142">
        <f t="shared" si="1"/>
        <v>0</v>
      </c>
      <c r="H21" s="102"/>
      <c r="I21" s="141">
        <f t="shared" si="2"/>
        <v>0</v>
      </c>
      <c r="J21" s="23">
        <v>1</v>
      </c>
      <c r="K21" s="142">
        <f t="shared" si="3"/>
        <v>0.25</v>
      </c>
      <c r="L21" s="102">
        <v>1</v>
      </c>
      <c r="M21" s="141">
        <f t="shared" si="4"/>
        <v>0.25</v>
      </c>
      <c r="N21" s="23"/>
      <c r="O21" s="143">
        <f t="shared" si="5"/>
        <v>0</v>
      </c>
      <c r="P21" s="103">
        <v>1</v>
      </c>
      <c r="Q21" s="141">
        <f t="shared" si="6"/>
        <v>0.25</v>
      </c>
      <c r="R21" s="23">
        <v>1</v>
      </c>
      <c r="S21" s="142">
        <f t="shared" si="7"/>
        <v>0.25</v>
      </c>
      <c r="T21" s="144">
        <f t="shared" si="8"/>
        <v>100</v>
      </c>
      <c r="U21" s="104" t="s">
        <v>123</v>
      </c>
      <c r="V21" s="68" t="s">
        <v>88</v>
      </c>
    </row>
    <row r="22" spans="1:22" s="115" customFormat="1" ht="12.75">
      <c r="A22" s="104" t="s">
        <v>100</v>
      </c>
      <c r="B22" s="68" t="s">
        <v>21</v>
      </c>
      <c r="C22" s="145">
        <v>0.3</v>
      </c>
      <c r="D22" s="102"/>
      <c r="E22" s="141">
        <f t="shared" si="0"/>
        <v>0</v>
      </c>
      <c r="F22" s="23">
        <v>4</v>
      </c>
      <c r="G22" s="142">
        <f t="shared" si="1"/>
        <v>1.2</v>
      </c>
      <c r="H22" s="102">
        <v>4</v>
      </c>
      <c r="I22" s="141">
        <f t="shared" si="2"/>
        <v>1.2</v>
      </c>
      <c r="J22" s="23"/>
      <c r="K22" s="142">
        <f t="shared" si="3"/>
        <v>0</v>
      </c>
      <c r="L22" s="102"/>
      <c r="M22" s="141">
        <f t="shared" si="4"/>
        <v>0</v>
      </c>
      <c r="N22" s="23">
        <v>3</v>
      </c>
      <c r="O22" s="143">
        <f t="shared" si="5"/>
        <v>0.8999999999999999</v>
      </c>
      <c r="P22" s="103">
        <v>3</v>
      </c>
      <c r="Q22" s="141">
        <f t="shared" si="6"/>
        <v>0.8999999999999999</v>
      </c>
      <c r="R22" s="23"/>
      <c r="S22" s="142">
        <f t="shared" si="7"/>
        <v>0</v>
      </c>
      <c r="T22" s="144">
        <f t="shared" si="8"/>
        <v>350</v>
      </c>
      <c r="U22" s="104" t="s">
        <v>100</v>
      </c>
      <c r="V22" s="68" t="s">
        <v>21</v>
      </c>
    </row>
    <row r="23" spans="1:22" s="115" customFormat="1" ht="12.75">
      <c r="A23" s="68" t="s">
        <v>71</v>
      </c>
      <c r="B23" s="68" t="s">
        <v>88</v>
      </c>
      <c r="C23" s="145">
        <v>0.5</v>
      </c>
      <c r="D23" s="102"/>
      <c r="E23" s="141">
        <f t="shared" si="0"/>
        <v>0</v>
      </c>
      <c r="F23" s="23"/>
      <c r="G23" s="142">
        <f t="shared" si="1"/>
        <v>0</v>
      </c>
      <c r="H23" s="102"/>
      <c r="I23" s="141">
        <f t="shared" si="2"/>
        <v>0</v>
      </c>
      <c r="J23" s="23"/>
      <c r="K23" s="142">
        <f t="shared" si="3"/>
        <v>0</v>
      </c>
      <c r="L23" s="102">
        <v>1</v>
      </c>
      <c r="M23" s="141">
        <f t="shared" si="4"/>
        <v>0.5</v>
      </c>
      <c r="N23" s="23">
        <v>1</v>
      </c>
      <c r="O23" s="143">
        <f t="shared" si="5"/>
        <v>0.5</v>
      </c>
      <c r="P23" s="103"/>
      <c r="Q23" s="141">
        <f t="shared" si="6"/>
        <v>0</v>
      </c>
      <c r="R23" s="23">
        <v>1</v>
      </c>
      <c r="S23" s="142">
        <f t="shared" si="7"/>
        <v>0.5</v>
      </c>
      <c r="T23" s="144">
        <f t="shared" si="8"/>
        <v>80</v>
      </c>
      <c r="U23" s="68" t="s">
        <v>71</v>
      </c>
      <c r="V23" s="68" t="s">
        <v>88</v>
      </c>
    </row>
    <row r="24" spans="1:21" s="115" customFormat="1" ht="12.75">
      <c r="A24" s="128" t="s">
        <v>34</v>
      </c>
      <c r="B24" s="128"/>
      <c r="C24" s="146"/>
      <c r="D24" s="147"/>
      <c r="E24" s="148">
        <f>SUM(E6:E23)</f>
        <v>16.5</v>
      </c>
      <c r="F24" s="70"/>
      <c r="G24" s="149">
        <f>SUM(G6:G23)</f>
        <v>16.2</v>
      </c>
      <c r="H24" s="147"/>
      <c r="I24" s="148">
        <f>SUM(I6:I23)</f>
        <v>16.7</v>
      </c>
      <c r="J24" s="70"/>
      <c r="K24" s="149">
        <f>SUM(K6:K23)</f>
        <v>16.3</v>
      </c>
      <c r="L24" s="150"/>
      <c r="M24" s="148">
        <f>SUM(M6:M23)</f>
        <v>16.25</v>
      </c>
      <c r="N24" s="70"/>
      <c r="O24" s="151">
        <f>SUM(O6:O23)</f>
        <v>16.4</v>
      </c>
      <c r="P24" s="152"/>
      <c r="Q24" s="148">
        <f>SUM(Q6:Q23)</f>
        <v>16.200000000000003</v>
      </c>
      <c r="R24" s="70"/>
      <c r="S24" s="149">
        <f>SUM(S6:S23)</f>
        <v>16.6</v>
      </c>
      <c r="T24" s="153"/>
      <c r="U24" s="154"/>
    </row>
    <row r="25" spans="1:20" s="115" customFormat="1" ht="12.75">
      <c r="A25" s="111" t="s">
        <v>104</v>
      </c>
      <c r="B25" s="112">
        <f>SUM(E24,I24,M24,Q24)</f>
        <v>65.65</v>
      </c>
      <c r="C25" s="155" t="s">
        <v>36</v>
      </c>
      <c r="D25" s="155"/>
      <c r="E25" s="125">
        <f>B25+Juillet!E31</f>
        <v>277.3</v>
      </c>
      <c r="G25" s="125" t="s">
        <v>124</v>
      </c>
      <c r="I25" s="125"/>
      <c r="K25" s="125"/>
      <c r="M25" s="125"/>
      <c r="O25" s="125"/>
      <c r="Q25" s="125"/>
      <c r="S25" s="125"/>
      <c r="T25" s="121"/>
    </row>
    <row r="26" spans="1:20" s="115" customFormat="1" ht="12.75">
      <c r="A26" s="111" t="s">
        <v>107</v>
      </c>
      <c r="B26" s="112">
        <f>SUM(G24,K24,O24,S24)</f>
        <v>65.5</v>
      </c>
      <c r="C26" s="155" t="s">
        <v>36</v>
      </c>
      <c r="D26" s="155"/>
      <c r="E26" s="125">
        <f>B26+Juillet!E32</f>
        <v>277.15</v>
      </c>
      <c r="G26" s="125"/>
      <c r="I26" s="125"/>
      <c r="K26" s="125"/>
      <c r="M26" s="125"/>
      <c r="O26" s="125"/>
      <c r="Q26" s="125"/>
      <c r="S26" s="125"/>
      <c r="T26" s="121"/>
    </row>
    <row r="27" spans="1:20" s="115" customFormat="1" ht="12.75">
      <c r="A27" s="115" t="s">
        <v>76</v>
      </c>
      <c r="C27" s="122"/>
      <c r="D27" s="115">
        <f>D10+D11+D12+D13+D14+D15+D16+D17+D18</f>
        <v>4</v>
      </c>
      <c r="F27" s="115">
        <f aca="true" t="shared" si="9" ref="F27:R27">F10+F11+F12+F13+F14+F15+F16+F17+F18</f>
        <v>5</v>
      </c>
      <c r="H27" s="115">
        <f t="shared" si="9"/>
        <v>4.5</v>
      </c>
      <c r="J27" s="115">
        <f t="shared" si="9"/>
        <v>4.5</v>
      </c>
      <c r="L27" s="115">
        <f t="shared" si="9"/>
        <v>4</v>
      </c>
      <c r="N27" s="115">
        <f t="shared" si="9"/>
        <v>5</v>
      </c>
      <c r="P27" s="115">
        <f t="shared" si="9"/>
        <v>4.5</v>
      </c>
      <c r="R27" s="115">
        <f t="shared" si="9"/>
        <v>3.2</v>
      </c>
      <c r="T27" s="121"/>
    </row>
    <row r="30" spans="1:20" ht="12.75">
      <c r="A30" s="33" t="s">
        <v>125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15" customFormat="1" ht="12.75">
      <c r="A31" s="115" t="s">
        <v>112</v>
      </c>
      <c r="B31" s="121"/>
      <c r="C31" s="122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Q31" s="125"/>
      <c r="S31" s="125"/>
      <c r="T31" s="121"/>
    </row>
    <row r="32" spans="1:20" s="115" customFormat="1" ht="12.75">
      <c r="A32" s="115" t="s">
        <v>81</v>
      </c>
      <c r="B32" s="121"/>
      <c r="C32" s="122"/>
      <c r="D32" s="126" t="s">
        <v>113</v>
      </c>
      <c r="E32" s="126"/>
      <c r="F32" s="126"/>
      <c r="G32" s="126"/>
      <c r="H32" s="126" t="s">
        <v>114</v>
      </c>
      <c r="I32" s="126"/>
      <c r="J32" s="126"/>
      <c r="K32" s="126"/>
      <c r="L32" s="126" t="s">
        <v>115</v>
      </c>
      <c r="M32" s="126"/>
      <c r="N32" s="126"/>
      <c r="O32" s="126"/>
      <c r="P32" s="127" t="s">
        <v>116</v>
      </c>
      <c r="Q32" s="127"/>
      <c r="R32" s="127"/>
      <c r="S32" s="127"/>
      <c r="T32" s="121"/>
    </row>
    <row r="33" spans="1:20" s="115" customFormat="1" ht="12.75">
      <c r="A33" s="128" t="s">
        <v>117</v>
      </c>
      <c r="B33" s="68"/>
      <c r="C33" s="129"/>
      <c r="D33" s="130" t="s">
        <v>10</v>
      </c>
      <c r="E33" s="130"/>
      <c r="F33" s="131" t="s">
        <v>11</v>
      </c>
      <c r="G33" s="131"/>
      <c r="H33" s="132" t="s">
        <v>10</v>
      </c>
      <c r="I33" s="132"/>
      <c r="J33" s="131" t="s">
        <v>11</v>
      </c>
      <c r="K33" s="131"/>
      <c r="L33" s="132" t="s">
        <v>10</v>
      </c>
      <c r="M33" s="132"/>
      <c r="N33" s="58" t="s">
        <v>11</v>
      </c>
      <c r="O33" s="58"/>
      <c r="P33" s="133" t="s">
        <v>10</v>
      </c>
      <c r="Q33" s="133"/>
      <c r="R33" s="87" t="s">
        <v>11</v>
      </c>
      <c r="S33" s="87"/>
      <c r="T33" s="134" t="s">
        <v>118</v>
      </c>
    </row>
    <row r="34" spans="1:22" s="115" customFormat="1" ht="12.75">
      <c r="A34" s="68" t="s">
        <v>13</v>
      </c>
      <c r="B34" s="68" t="s">
        <v>14</v>
      </c>
      <c r="C34" s="129" t="s">
        <v>15</v>
      </c>
      <c r="D34" s="135" t="s">
        <v>16</v>
      </c>
      <c r="E34" s="136" t="s">
        <v>17</v>
      </c>
      <c r="F34" s="17" t="s">
        <v>16</v>
      </c>
      <c r="G34" s="137" t="s">
        <v>17</v>
      </c>
      <c r="H34" s="135" t="s">
        <v>16</v>
      </c>
      <c r="I34" s="136" t="s">
        <v>17</v>
      </c>
      <c r="J34" s="17" t="s">
        <v>16</v>
      </c>
      <c r="K34" s="137" t="s">
        <v>17</v>
      </c>
      <c r="L34" s="135" t="s">
        <v>16</v>
      </c>
      <c r="M34" s="136" t="s">
        <v>17</v>
      </c>
      <c r="N34" s="17" t="s">
        <v>16</v>
      </c>
      <c r="O34" s="138" t="s">
        <v>17</v>
      </c>
      <c r="P34" s="139" t="s">
        <v>16</v>
      </c>
      <c r="Q34" s="136" t="s">
        <v>17</v>
      </c>
      <c r="R34" s="17" t="s">
        <v>16</v>
      </c>
      <c r="S34" s="137" t="s">
        <v>17</v>
      </c>
      <c r="T34" s="140" t="s">
        <v>62</v>
      </c>
      <c r="U34" s="68" t="s">
        <v>13</v>
      </c>
      <c r="V34" s="68" t="s">
        <v>14</v>
      </c>
    </row>
    <row r="35" spans="1:22" s="115" customFormat="1" ht="12.75">
      <c r="A35" s="68" t="s">
        <v>20</v>
      </c>
      <c r="B35" s="68" t="s">
        <v>21</v>
      </c>
      <c r="C35" s="129">
        <v>1</v>
      </c>
      <c r="D35" s="102"/>
      <c r="E35" s="141">
        <f aca="true" t="shared" si="10" ref="E35:E52">C35*D35</f>
        <v>0</v>
      </c>
      <c r="F35" s="23"/>
      <c r="G35" s="142">
        <f aca="true" t="shared" si="11" ref="G35:G52">C35*F35</f>
        <v>0</v>
      </c>
      <c r="H35" s="102"/>
      <c r="I35" s="141">
        <f aca="true" t="shared" si="12" ref="I35:I52">C35*H35</f>
        <v>0</v>
      </c>
      <c r="J35" s="23"/>
      <c r="K35" s="142">
        <f aca="true" t="shared" si="13" ref="K35:K52">C35*J35</f>
        <v>0</v>
      </c>
      <c r="L35" s="102"/>
      <c r="M35" s="141">
        <f aca="true" t="shared" si="14" ref="M35:M52">C35*L35</f>
        <v>0</v>
      </c>
      <c r="N35" s="23"/>
      <c r="O35" s="143">
        <f aca="true" t="shared" si="15" ref="O35:O52">C35*N35</f>
        <v>0</v>
      </c>
      <c r="P35" s="103"/>
      <c r="Q35" s="141">
        <f aca="true" t="shared" si="16" ref="Q35:Q52">C35*P35</f>
        <v>0</v>
      </c>
      <c r="R35" s="23"/>
      <c r="S35" s="142">
        <f aca="true" t="shared" si="17" ref="S35:S52">C35*R35</f>
        <v>0</v>
      </c>
      <c r="T35" s="144">
        <f aca="true" t="shared" si="18" ref="T35:T52">SUM(F35,J35,N35,R35)*B$3+SUM(D35,H35,L35,P35)*B$2</f>
        <v>0</v>
      </c>
      <c r="U35" s="68" t="s">
        <v>20</v>
      </c>
      <c r="V35" s="68" t="s">
        <v>21</v>
      </c>
    </row>
    <row r="36" spans="1:22" s="115" customFormat="1" ht="12.75">
      <c r="A36" s="68" t="s">
        <v>27</v>
      </c>
      <c r="B36" s="68" t="s">
        <v>88</v>
      </c>
      <c r="C36" s="129">
        <v>0.5</v>
      </c>
      <c r="D36" s="102"/>
      <c r="E36" s="141">
        <f t="shared" si="10"/>
        <v>0</v>
      </c>
      <c r="F36" s="23"/>
      <c r="G36" s="142">
        <f t="shared" si="11"/>
        <v>0</v>
      </c>
      <c r="H36" s="102"/>
      <c r="I36" s="141">
        <f t="shared" si="12"/>
        <v>0</v>
      </c>
      <c r="J36" s="23"/>
      <c r="K36" s="142">
        <f t="shared" si="13"/>
        <v>0</v>
      </c>
      <c r="L36" s="102"/>
      <c r="M36" s="141">
        <f t="shared" si="14"/>
        <v>0</v>
      </c>
      <c r="N36" s="23"/>
      <c r="O36" s="143">
        <f t="shared" si="15"/>
        <v>0</v>
      </c>
      <c r="P36" s="103"/>
      <c r="Q36" s="141">
        <f t="shared" si="16"/>
        <v>0</v>
      </c>
      <c r="R36" s="23"/>
      <c r="S36" s="142">
        <f t="shared" si="17"/>
        <v>0</v>
      </c>
      <c r="T36" s="144">
        <f t="shared" si="18"/>
        <v>0</v>
      </c>
      <c r="U36" s="68" t="s">
        <v>27</v>
      </c>
      <c r="V36" s="68" t="s">
        <v>88</v>
      </c>
    </row>
    <row r="37" spans="1:22" s="115" customFormat="1" ht="12.75">
      <c r="A37" s="68" t="s">
        <v>33</v>
      </c>
      <c r="B37" s="68" t="s">
        <v>88</v>
      </c>
      <c r="C37" s="129">
        <v>0.5</v>
      </c>
      <c r="D37" s="102"/>
      <c r="E37" s="141">
        <f t="shared" si="10"/>
        <v>0</v>
      </c>
      <c r="F37" s="23"/>
      <c r="G37" s="142">
        <f t="shared" si="11"/>
        <v>0</v>
      </c>
      <c r="H37" s="102"/>
      <c r="I37" s="141">
        <f t="shared" si="12"/>
        <v>0</v>
      </c>
      <c r="J37" s="23"/>
      <c r="K37" s="142">
        <f t="shared" si="13"/>
        <v>0</v>
      </c>
      <c r="L37" s="102"/>
      <c r="M37" s="141">
        <f t="shared" si="14"/>
        <v>0</v>
      </c>
      <c r="N37" s="23"/>
      <c r="O37" s="143">
        <f t="shared" si="15"/>
        <v>0</v>
      </c>
      <c r="P37" s="103"/>
      <c r="Q37" s="141">
        <f t="shared" si="16"/>
        <v>0</v>
      </c>
      <c r="R37" s="23"/>
      <c r="S37" s="142">
        <f t="shared" si="17"/>
        <v>0</v>
      </c>
      <c r="T37" s="144">
        <f t="shared" si="18"/>
        <v>0</v>
      </c>
      <c r="U37" s="68" t="s">
        <v>33</v>
      </c>
      <c r="V37" s="68" t="s">
        <v>88</v>
      </c>
    </row>
    <row r="38" spans="1:22" s="115" customFormat="1" ht="12.75">
      <c r="A38" s="68" t="s">
        <v>23</v>
      </c>
      <c r="B38" s="68" t="s">
        <v>19</v>
      </c>
      <c r="C38" s="129">
        <v>1</v>
      </c>
      <c r="D38" s="102"/>
      <c r="E38" s="141">
        <f t="shared" si="10"/>
        <v>0</v>
      </c>
      <c r="F38" s="23"/>
      <c r="G38" s="142">
        <f t="shared" si="11"/>
        <v>0</v>
      </c>
      <c r="H38" s="102"/>
      <c r="I38" s="141">
        <f t="shared" si="12"/>
        <v>0</v>
      </c>
      <c r="J38" s="23"/>
      <c r="K38" s="142">
        <f t="shared" si="13"/>
        <v>0</v>
      </c>
      <c r="L38" s="102"/>
      <c r="M38" s="141">
        <f t="shared" si="14"/>
        <v>0</v>
      </c>
      <c r="N38" s="23"/>
      <c r="O38" s="143">
        <f t="shared" si="15"/>
        <v>0</v>
      </c>
      <c r="P38" s="103"/>
      <c r="Q38" s="141">
        <f t="shared" si="16"/>
        <v>0</v>
      </c>
      <c r="R38" s="23"/>
      <c r="S38" s="142">
        <f t="shared" si="17"/>
        <v>0</v>
      </c>
      <c r="T38" s="144">
        <f t="shared" si="18"/>
        <v>0</v>
      </c>
      <c r="U38" s="68" t="s">
        <v>23</v>
      </c>
      <c r="V38" s="68" t="s">
        <v>19</v>
      </c>
    </row>
    <row r="39" spans="1:22" s="115" customFormat="1" ht="12.75">
      <c r="A39" s="68" t="s">
        <v>96</v>
      </c>
      <c r="B39" s="68" t="s">
        <v>25</v>
      </c>
      <c r="C39" s="129">
        <v>5</v>
      </c>
      <c r="D39" s="102"/>
      <c r="E39" s="141">
        <f t="shared" si="10"/>
        <v>0</v>
      </c>
      <c r="F39" s="23"/>
      <c r="G39" s="142">
        <f t="shared" si="11"/>
        <v>0</v>
      </c>
      <c r="H39" s="102"/>
      <c r="I39" s="141">
        <f t="shared" si="12"/>
        <v>0</v>
      </c>
      <c r="J39" s="23"/>
      <c r="K39" s="142">
        <f t="shared" si="13"/>
        <v>0</v>
      </c>
      <c r="L39" s="102"/>
      <c r="M39" s="141">
        <f t="shared" si="14"/>
        <v>0</v>
      </c>
      <c r="N39" s="23"/>
      <c r="O39" s="143">
        <f t="shared" si="15"/>
        <v>0</v>
      </c>
      <c r="P39" s="103"/>
      <c r="Q39" s="141">
        <f t="shared" si="16"/>
        <v>0</v>
      </c>
      <c r="R39" s="23"/>
      <c r="S39" s="142">
        <f t="shared" si="17"/>
        <v>0</v>
      </c>
      <c r="T39" s="144">
        <f t="shared" si="18"/>
        <v>0</v>
      </c>
      <c r="U39" s="68" t="s">
        <v>96</v>
      </c>
      <c r="V39" s="68" t="s">
        <v>25</v>
      </c>
    </row>
    <row r="40" spans="1:22" s="115" customFormat="1" ht="12.75">
      <c r="A40" s="68" t="s">
        <v>67</v>
      </c>
      <c r="B40" s="68" t="s">
        <v>25</v>
      </c>
      <c r="C40" s="129">
        <v>2.8</v>
      </c>
      <c r="D40" s="102"/>
      <c r="E40" s="141">
        <f t="shared" si="10"/>
        <v>0</v>
      </c>
      <c r="F40" s="23"/>
      <c r="G40" s="142">
        <f t="shared" si="11"/>
        <v>0</v>
      </c>
      <c r="H40" s="102"/>
      <c r="I40" s="141">
        <f t="shared" si="12"/>
        <v>0</v>
      </c>
      <c r="J40" s="23"/>
      <c r="K40" s="142">
        <f t="shared" si="13"/>
        <v>0</v>
      </c>
      <c r="L40" s="102"/>
      <c r="M40" s="141">
        <f t="shared" si="14"/>
        <v>0</v>
      </c>
      <c r="N40" s="23"/>
      <c r="O40" s="143">
        <f t="shared" si="15"/>
        <v>0</v>
      </c>
      <c r="P40" s="103"/>
      <c r="Q40" s="141">
        <f t="shared" si="16"/>
        <v>0</v>
      </c>
      <c r="R40" s="23"/>
      <c r="S40" s="142">
        <f t="shared" si="17"/>
        <v>0</v>
      </c>
      <c r="T40" s="144">
        <f t="shared" si="18"/>
        <v>0</v>
      </c>
      <c r="U40" s="68" t="s">
        <v>67</v>
      </c>
      <c r="V40" s="68" t="s">
        <v>25</v>
      </c>
    </row>
    <row r="41" spans="1:22" s="115" customFormat="1" ht="12.75">
      <c r="A41" s="68" t="s">
        <v>92</v>
      </c>
      <c r="B41" s="68" t="s">
        <v>25</v>
      </c>
      <c r="C41" s="129">
        <v>2.5</v>
      </c>
      <c r="D41" s="102"/>
      <c r="E41" s="141">
        <f t="shared" si="10"/>
        <v>0</v>
      </c>
      <c r="F41" s="23"/>
      <c r="G41" s="142">
        <f t="shared" si="11"/>
        <v>0</v>
      </c>
      <c r="H41" s="102"/>
      <c r="I41" s="141">
        <f t="shared" si="12"/>
        <v>0</v>
      </c>
      <c r="J41" s="23"/>
      <c r="K41" s="142">
        <f t="shared" si="13"/>
        <v>0</v>
      </c>
      <c r="L41" s="102"/>
      <c r="M41" s="141">
        <f t="shared" si="14"/>
        <v>0</v>
      </c>
      <c r="N41" s="23"/>
      <c r="O41" s="143">
        <f t="shared" si="15"/>
        <v>0</v>
      </c>
      <c r="P41" s="103"/>
      <c r="Q41" s="141">
        <f t="shared" si="16"/>
        <v>0</v>
      </c>
      <c r="R41" s="23"/>
      <c r="S41" s="142">
        <f t="shared" si="17"/>
        <v>0</v>
      </c>
      <c r="T41" s="144">
        <f t="shared" si="18"/>
        <v>0</v>
      </c>
      <c r="U41" s="68" t="s">
        <v>92</v>
      </c>
      <c r="V41" s="68" t="s">
        <v>25</v>
      </c>
    </row>
    <row r="42" spans="1:22" s="115" customFormat="1" ht="12.75">
      <c r="A42" s="68" t="s">
        <v>91</v>
      </c>
      <c r="B42" s="68" t="s">
        <v>25</v>
      </c>
      <c r="C42" s="129">
        <v>2.5</v>
      </c>
      <c r="D42" s="102"/>
      <c r="E42" s="141">
        <f t="shared" si="10"/>
        <v>0</v>
      </c>
      <c r="F42" s="23"/>
      <c r="G42" s="142">
        <f t="shared" si="11"/>
        <v>0</v>
      </c>
      <c r="H42" s="102"/>
      <c r="I42" s="141">
        <f t="shared" si="12"/>
        <v>0</v>
      </c>
      <c r="J42" s="23"/>
      <c r="K42" s="142">
        <f t="shared" si="13"/>
        <v>0</v>
      </c>
      <c r="L42" s="102"/>
      <c r="M42" s="141">
        <f t="shared" si="14"/>
        <v>0</v>
      </c>
      <c r="N42" s="23"/>
      <c r="O42" s="143">
        <f t="shared" si="15"/>
        <v>0</v>
      </c>
      <c r="P42" s="103"/>
      <c r="Q42" s="141">
        <f t="shared" si="16"/>
        <v>0</v>
      </c>
      <c r="R42" s="23"/>
      <c r="S42" s="142">
        <f t="shared" si="17"/>
        <v>0</v>
      </c>
      <c r="T42" s="144">
        <f t="shared" si="18"/>
        <v>0</v>
      </c>
      <c r="U42" s="68" t="s">
        <v>91</v>
      </c>
      <c r="V42" s="68" t="s">
        <v>25</v>
      </c>
    </row>
    <row r="43" spans="1:22" s="115" customFormat="1" ht="12.75">
      <c r="A43" s="68" t="s">
        <v>64</v>
      </c>
      <c r="B43" s="68" t="s">
        <v>19</v>
      </c>
      <c r="C43" s="129">
        <v>1.5</v>
      </c>
      <c r="D43" s="102"/>
      <c r="E43" s="141">
        <f t="shared" si="10"/>
        <v>0</v>
      </c>
      <c r="F43" s="23"/>
      <c r="G43" s="142">
        <f t="shared" si="11"/>
        <v>0</v>
      </c>
      <c r="H43" s="102"/>
      <c r="I43" s="141">
        <f t="shared" si="12"/>
        <v>0</v>
      </c>
      <c r="J43" s="23"/>
      <c r="K43" s="142">
        <f t="shared" si="13"/>
        <v>0</v>
      </c>
      <c r="L43" s="102"/>
      <c r="M43" s="141">
        <f t="shared" si="14"/>
        <v>0</v>
      </c>
      <c r="N43" s="23"/>
      <c r="O43" s="143">
        <f t="shared" si="15"/>
        <v>0</v>
      </c>
      <c r="P43" s="103"/>
      <c r="Q43" s="141">
        <f t="shared" si="16"/>
        <v>0</v>
      </c>
      <c r="R43" s="23"/>
      <c r="S43" s="142">
        <f t="shared" si="17"/>
        <v>0</v>
      </c>
      <c r="T43" s="144">
        <f t="shared" si="18"/>
        <v>0</v>
      </c>
      <c r="U43" s="68" t="s">
        <v>64</v>
      </c>
      <c r="V43" s="68" t="s">
        <v>19</v>
      </c>
    </row>
    <row r="44" spans="1:22" s="115" customFormat="1" ht="12.75">
      <c r="A44" s="68" t="s">
        <v>95</v>
      </c>
      <c r="B44" s="68" t="s">
        <v>25</v>
      </c>
      <c r="C44" s="129">
        <v>4</v>
      </c>
      <c r="D44" s="102"/>
      <c r="E44" s="141">
        <f t="shared" si="10"/>
        <v>0</v>
      </c>
      <c r="F44" s="23"/>
      <c r="G44" s="142">
        <f t="shared" si="11"/>
        <v>0</v>
      </c>
      <c r="H44" s="102"/>
      <c r="I44" s="141">
        <f t="shared" si="12"/>
        <v>0</v>
      </c>
      <c r="J44" s="23"/>
      <c r="K44" s="142">
        <f t="shared" si="13"/>
        <v>0</v>
      </c>
      <c r="L44" s="102"/>
      <c r="M44" s="141">
        <f t="shared" si="14"/>
        <v>0</v>
      </c>
      <c r="N44" s="23"/>
      <c r="O44" s="143">
        <f t="shared" si="15"/>
        <v>0</v>
      </c>
      <c r="P44" s="103"/>
      <c r="Q44" s="141">
        <f t="shared" si="16"/>
        <v>0</v>
      </c>
      <c r="R44" s="23"/>
      <c r="S44" s="142">
        <f t="shared" si="17"/>
        <v>0</v>
      </c>
      <c r="T44" s="144">
        <f t="shared" si="18"/>
        <v>0</v>
      </c>
      <c r="U44" s="68" t="s">
        <v>95</v>
      </c>
      <c r="V44" s="68" t="s">
        <v>25</v>
      </c>
    </row>
    <row r="45" spans="1:22" s="115" customFormat="1" ht="12.75">
      <c r="A45" s="68" t="s">
        <v>119</v>
      </c>
      <c r="B45" s="68" t="s">
        <v>25</v>
      </c>
      <c r="C45" s="129">
        <v>2</v>
      </c>
      <c r="D45" s="102"/>
      <c r="E45" s="141">
        <f t="shared" si="10"/>
        <v>0</v>
      </c>
      <c r="F45" s="23"/>
      <c r="G45" s="142">
        <f t="shared" si="11"/>
        <v>0</v>
      </c>
      <c r="H45" s="102"/>
      <c r="I45" s="141">
        <f t="shared" si="12"/>
        <v>0</v>
      </c>
      <c r="J45" s="23"/>
      <c r="K45" s="142">
        <f t="shared" si="13"/>
        <v>0</v>
      </c>
      <c r="L45" s="102"/>
      <c r="M45" s="141">
        <f t="shared" si="14"/>
        <v>0</v>
      </c>
      <c r="N45" s="23"/>
      <c r="O45" s="143">
        <f t="shared" si="15"/>
        <v>0</v>
      </c>
      <c r="P45" s="103"/>
      <c r="Q45" s="141">
        <f t="shared" si="16"/>
        <v>0</v>
      </c>
      <c r="R45" s="23"/>
      <c r="S45" s="142">
        <f t="shared" si="17"/>
        <v>0</v>
      </c>
      <c r="T45" s="144">
        <f t="shared" si="18"/>
        <v>0</v>
      </c>
      <c r="U45" s="68" t="s">
        <v>119</v>
      </c>
      <c r="V45" s="68" t="s">
        <v>25</v>
      </c>
    </row>
    <row r="46" spans="1:22" s="115" customFormat="1" ht="12.75">
      <c r="A46" s="68" t="s">
        <v>98</v>
      </c>
      <c r="B46" s="68" t="s">
        <v>25</v>
      </c>
      <c r="C46" s="129">
        <v>2.5</v>
      </c>
      <c r="D46" s="102"/>
      <c r="E46" s="141">
        <f t="shared" si="10"/>
        <v>0</v>
      </c>
      <c r="F46" s="23"/>
      <c r="G46" s="142">
        <f t="shared" si="11"/>
        <v>0</v>
      </c>
      <c r="H46" s="102"/>
      <c r="I46" s="141">
        <f t="shared" si="12"/>
        <v>0</v>
      </c>
      <c r="J46" s="23"/>
      <c r="K46" s="142">
        <f t="shared" si="13"/>
        <v>0</v>
      </c>
      <c r="L46" s="102"/>
      <c r="M46" s="141">
        <f t="shared" si="14"/>
        <v>0</v>
      </c>
      <c r="N46" s="23"/>
      <c r="O46" s="143">
        <f t="shared" si="15"/>
        <v>0</v>
      </c>
      <c r="P46" s="103"/>
      <c r="Q46" s="141">
        <f t="shared" si="16"/>
        <v>0</v>
      </c>
      <c r="R46" s="23"/>
      <c r="S46" s="142">
        <f t="shared" si="17"/>
        <v>0</v>
      </c>
      <c r="T46" s="144">
        <f t="shared" si="18"/>
        <v>0</v>
      </c>
      <c r="U46" s="68" t="s">
        <v>98</v>
      </c>
      <c r="V46" s="68" t="s">
        <v>25</v>
      </c>
    </row>
    <row r="47" spans="1:22" s="115" customFormat="1" ht="12.75">
      <c r="A47" s="68" t="s">
        <v>120</v>
      </c>
      <c r="B47" s="68" t="s">
        <v>25</v>
      </c>
      <c r="C47" s="129">
        <v>3</v>
      </c>
      <c r="D47" s="102"/>
      <c r="E47" s="141">
        <f t="shared" si="10"/>
        <v>0</v>
      </c>
      <c r="F47" s="23"/>
      <c r="G47" s="142">
        <f t="shared" si="11"/>
        <v>0</v>
      </c>
      <c r="H47" s="102"/>
      <c r="I47" s="141">
        <f t="shared" si="12"/>
        <v>0</v>
      </c>
      <c r="J47" s="23"/>
      <c r="K47" s="142">
        <f t="shared" si="13"/>
        <v>0</v>
      </c>
      <c r="L47" s="102"/>
      <c r="M47" s="141">
        <f t="shared" si="14"/>
        <v>0</v>
      </c>
      <c r="N47" s="23"/>
      <c r="O47" s="143">
        <f t="shared" si="15"/>
        <v>0</v>
      </c>
      <c r="P47" s="103"/>
      <c r="Q47" s="141">
        <f t="shared" si="16"/>
        <v>0</v>
      </c>
      <c r="R47" s="23"/>
      <c r="S47" s="142">
        <f t="shared" si="17"/>
        <v>0</v>
      </c>
      <c r="T47" s="144">
        <f t="shared" si="18"/>
        <v>0</v>
      </c>
      <c r="U47" s="68" t="s">
        <v>120</v>
      </c>
      <c r="V47" s="68" t="s">
        <v>25</v>
      </c>
    </row>
    <row r="48" spans="1:22" s="115" customFormat="1" ht="12.75">
      <c r="A48" s="68" t="s">
        <v>121</v>
      </c>
      <c r="B48" s="68" t="s">
        <v>21</v>
      </c>
      <c r="C48" s="129">
        <v>1</v>
      </c>
      <c r="D48" s="102"/>
      <c r="E48" s="141">
        <f t="shared" si="10"/>
        <v>0</v>
      </c>
      <c r="F48" s="23"/>
      <c r="G48" s="142">
        <f t="shared" si="11"/>
        <v>0</v>
      </c>
      <c r="H48" s="102"/>
      <c r="I48" s="141">
        <f t="shared" si="12"/>
        <v>0</v>
      </c>
      <c r="J48" s="23"/>
      <c r="K48" s="142">
        <f t="shared" si="13"/>
        <v>0</v>
      </c>
      <c r="L48" s="102"/>
      <c r="M48" s="141">
        <f t="shared" si="14"/>
        <v>0</v>
      </c>
      <c r="N48" s="23"/>
      <c r="O48" s="143">
        <f t="shared" si="15"/>
        <v>0</v>
      </c>
      <c r="P48" s="103"/>
      <c r="Q48" s="141">
        <f t="shared" si="16"/>
        <v>0</v>
      </c>
      <c r="R48" s="23"/>
      <c r="S48" s="142">
        <f t="shared" si="17"/>
        <v>0</v>
      </c>
      <c r="T48" s="144">
        <f t="shared" si="18"/>
        <v>0</v>
      </c>
      <c r="U48" s="68" t="s">
        <v>121</v>
      </c>
      <c r="V48" s="68" t="s">
        <v>21</v>
      </c>
    </row>
    <row r="49" spans="1:22" s="115" customFormat="1" ht="12.75">
      <c r="A49" s="104" t="s">
        <v>122</v>
      </c>
      <c r="B49" s="68" t="s">
        <v>21</v>
      </c>
      <c r="C49" s="129">
        <v>2</v>
      </c>
      <c r="D49" s="102"/>
      <c r="E49" s="141">
        <f t="shared" si="10"/>
        <v>0</v>
      </c>
      <c r="F49" s="23"/>
      <c r="G49" s="142">
        <f t="shared" si="11"/>
        <v>0</v>
      </c>
      <c r="H49" s="102"/>
      <c r="I49" s="141">
        <f t="shared" si="12"/>
        <v>0</v>
      </c>
      <c r="J49" s="23"/>
      <c r="K49" s="142">
        <f t="shared" si="13"/>
        <v>0</v>
      </c>
      <c r="L49" s="102"/>
      <c r="M49" s="141">
        <f t="shared" si="14"/>
        <v>0</v>
      </c>
      <c r="N49" s="23"/>
      <c r="O49" s="143">
        <f t="shared" si="15"/>
        <v>0</v>
      </c>
      <c r="P49" s="103"/>
      <c r="Q49" s="141">
        <f t="shared" si="16"/>
        <v>0</v>
      </c>
      <c r="R49" s="23"/>
      <c r="S49" s="142">
        <f t="shared" si="17"/>
        <v>0</v>
      </c>
      <c r="T49" s="144">
        <f t="shared" si="18"/>
        <v>0</v>
      </c>
      <c r="U49" s="104" t="s">
        <v>122</v>
      </c>
      <c r="V49" s="68" t="s">
        <v>21</v>
      </c>
    </row>
    <row r="50" spans="1:22" s="115" customFormat="1" ht="12.75">
      <c r="A50" s="104" t="s">
        <v>123</v>
      </c>
      <c r="B50" s="68" t="s">
        <v>88</v>
      </c>
      <c r="C50" s="129">
        <v>0.25</v>
      </c>
      <c r="D50" s="102"/>
      <c r="E50" s="141">
        <f t="shared" si="10"/>
        <v>0</v>
      </c>
      <c r="F50" s="23"/>
      <c r="G50" s="142">
        <f t="shared" si="11"/>
        <v>0</v>
      </c>
      <c r="H50" s="102"/>
      <c r="I50" s="141">
        <f t="shared" si="12"/>
        <v>0</v>
      </c>
      <c r="J50" s="23"/>
      <c r="K50" s="142">
        <f t="shared" si="13"/>
        <v>0</v>
      </c>
      <c r="L50" s="102"/>
      <c r="M50" s="141">
        <f t="shared" si="14"/>
        <v>0</v>
      </c>
      <c r="N50" s="23"/>
      <c r="O50" s="143">
        <f t="shared" si="15"/>
        <v>0</v>
      </c>
      <c r="P50" s="103"/>
      <c r="Q50" s="141">
        <f t="shared" si="16"/>
        <v>0</v>
      </c>
      <c r="R50" s="23"/>
      <c r="S50" s="142">
        <f t="shared" si="17"/>
        <v>0</v>
      </c>
      <c r="T50" s="144">
        <f t="shared" si="18"/>
        <v>0</v>
      </c>
      <c r="U50" s="104" t="s">
        <v>123</v>
      </c>
      <c r="V50" s="68" t="s">
        <v>88</v>
      </c>
    </row>
    <row r="51" spans="1:22" s="115" customFormat="1" ht="12.75">
      <c r="A51" s="104" t="s">
        <v>100</v>
      </c>
      <c r="B51" s="68" t="s">
        <v>21</v>
      </c>
      <c r="C51" s="145">
        <v>0.3</v>
      </c>
      <c r="D51" s="102"/>
      <c r="E51" s="141">
        <f t="shared" si="10"/>
        <v>0</v>
      </c>
      <c r="F51" s="23"/>
      <c r="G51" s="142">
        <f t="shared" si="11"/>
        <v>0</v>
      </c>
      <c r="H51" s="102"/>
      <c r="I51" s="141">
        <f t="shared" si="12"/>
        <v>0</v>
      </c>
      <c r="J51" s="23"/>
      <c r="K51" s="142">
        <f t="shared" si="13"/>
        <v>0</v>
      </c>
      <c r="L51" s="102"/>
      <c r="M51" s="141">
        <f t="shared" si="14"/>
        <v>0</v>
      </c>
      <c r="N51" s="23"/>
      <c r="O51" s="143">
        <f t="shared" si="15"/>
        <v>0</v>
      </c>
      <c r="P51" s="103"/>
      <c r="Q51" s="141">
        <f t="shared" si="16"/>
        <v>0</v>
      </c>
      <c r="R51" s="23"/>
      <c r="S51" s="142">
        <f t="shared" si="17"/>
        <v>0</v>
      </c>
      <c r="T51" s="144">
        <f t="shared" si="18"/>
        <v>0</v>
      </c>
      <c r="U51" s="104" t="s">
        <v>100</v>
      </c>
      <c r="V51" s="68" t="s">
        <v>21</v>
      </c>
    </row>
    <row r="52" spans="1:22" s="115" customFormat="1" ht="12.75">
      <c r="A52" s="68" t="s">
        <v>71</v>
      </c>
      <c r="B52" s="68" t="s">
        <v>88</v>
      </c>
      <c r="C52" s="145">
        <v>0.5</v>
      </c>
      <c r="D52" s="102"/>
      <c r="E52" s="141">
        <f t="shared" si="10"/>
        <v>0</v>
      </c>
      <c r="F52" s="23"/>
      <c r="G52" s="142">
        <f t="shared" si="11"/>
        <v>0</v>
      </c>
      <c r="H52" s="102"/>
      <c r="I52" s="141">
        <f t="shared" si="12"/>
        <v>0</v>
      </c>
      <c r="J52" s="23"/>
      <c r="K52" s="142">
        <f t="shared" si="13"/>
        <v>0</v>
      </c>
      <c r="L52" s="102"/>
      <c r="M52" s="141">
        <f t="shared" si="14"/>
        <v>0</v>
      </c>
      <c r="N52" s="23"/>
      <c r="O52" s="143">
        <f t="shared" si="15"/>
        <v>0</v>
      </c>
      <c r="P52" s="103"/>
      <c r="Q52" s="141">
        <f t="shared" si="16"/>
        <v>0</v>
      </c>
      <c r="R52" s="23"/>
      <c r="S52" s="142">
        <f t="shared" si="17"/>
        <v>0</v>
      </c>
      <c r="T52" s="144">
        <f t="shared" si="18"/>
        <v>0</v>
      </c>
      <c r="U52" s="68" t="s">
        <v>71</v>
      </c>
      <c r="V52" s="68" t="s">
        <v>88</v>
      </c>
    </row>
    <row r="53" spans="1:21" s="115" customFormat="1" ht="12.75">
      <c r="A53" s="128" t="s">
        <v>34</v>
      </c>
      <c r="B53" s="128"/>
      <c r="C53" s="146"/>
      <c r="D53" s="147"/>
      <c r="E53" s="148">
        <f>SUM(E35:E52)</f>
        <v>0</v>
      </c>
      <c r="F53" s="70"/>
      <c r="G53" s="149">
        <f>SUM(G35:G52)</f>
        <v>0</v>
      </c>
      <c r="H53" s="147"/>
      <c r="I53" s="148">
        <f>SUM(I35:I52)</f>
        <v>0</v>
      </c>
      <c r="J53" s="70"/>
      <c r="K53" s="149">
        <f>SUM(K35:K52)</f>
        <v>0</v>
      </c>
      <c r="L53" s="150"/>
      <c r="M53" s="148">
        <f>SUM(M35:M52)</f>
        <v>0</v>
      </c>
      <c r="N53" s="70"/>
      <c r="O53" s="151">
        <f>SUM(O35:O52)</f>
        <v>0</v>
      </c>
      <c r="P53" s="152"/>
      <c r="Q53" s="148">
        <f>SUM(Q35:Q52)</f>
        <v>0</v>
      </c>
      <c r="R53" s="70"/>
      <c r="S53" s="149">
        <f>SUM(S35:S52)</f>
        <v>0</v>
      </c>
      <c r="T53" s="153"/>
      <c r="U53" s="154"/>
    </row>
    <row r="54" spans="1:20" s="115" customFormat="1" ht="12.75">
      <c r="A54" s="111" t="s">
        <v>104</v>
      </c>
      <c r="B54" s="112">
        <f>SUM(E53,I53,M53,Q53)</f>
        <v>0</v>
      </c>
      <c r="C54" s="155" t="s">
        <v>36</v>
      </c>
      <c r="D54" s="155"/>
      <c r="E54" s="125">
        <f>B54+Juillet!E66</f>
        <v>0</v>
      </c>
      <c r="G54" s="125" t="s">
        <v>124</v>
      </c>
      <c r="I54" s="125"/>
      <c r="K54" s="125"/>
      <c r="M54" s="125"/>
      <c r="O54" s="125"/>
      <c r="Q54" s="125"/>
      <c r="S54" s="125"/>
      <c r="T54" s="121"/>
    </row>
    <row r="55" spans="1:20" s="115" customFormat="1" ht="12.75">
      <c r="A55" s="111" t="s">
        <v>107</v>
      </c>
      <c r="B55" s="112">
        <f>SUM(G53,K53,O53,S53)</f>
        <v>0</v>
      </c>
      <c r="C55" s="155" t="s">
        <v>36</v>
      </c>
      <c r="D55" s="155"/>
      <c r="E55" s="125">
        <f>B55+Juillet!E67</f>
        <v>0</v>
      </c>
      <c r="G55" s="125"/>
      <c r="I55" s="125"/>
      <c r="K55" s="125"/>
      <c r="M55" s="125"/>
      <c r="O55" s="125"/>
      <c r="Q55" s="125"/>
      <c r="S55" s="125"/>
      <c r="T55" s="121"/>
    </row>
    <row r="56" spans="1:20" s="115" customFormat="1" ht="12.75">
      <c r="A56" s="115" t="s">
        <v>76</v>
      </c>
      <c r="C56" s="122"/>
      <c r="D56" s="115">
        <f>D39+D40+D41+D42+D43+D44+D45+D46+D47</f>
        <v>0</v>
      </c>
      <c r="F56" s="115">
        <f>F39+F40+F41+F42+F43+F44+F45+F46+F47</f>
        <v>0</v>
      </c>
      <c r="H56" s="115">
        <f>H39+H40+H41+H42+H43+H44+H45+H46+H47</f>
        <v>0</v>
      </c>
      <c r="J56" s="115">
        <f>J39+J40+J41+J42+J43+J44+J45+J46+J47</f>
        <v>0</v>
      </c>
      <c r="L56" s="115">
        <f>L39+L40+L41+L42+L43+L44+L45+L46+L47</f>
        <v>0</v>
      </c>
      <c r="N56" s="115">
        <f>N39+N40+N41+N42+N43+N44+N45+N46+N47</f>
        <v>0</v>
      </c>
      <c r="P56" s="115">
        <f>P39+P40+P41+P42+P43+P44+P45+P46+P47</f>
        <v>0</v>
      </c>
      <c r="R56" s="115">
        <f>R39+R40+R41+R42+R43+R44+R45+R46+R47</f>
        <v>0</v>
      </c>
      <c r="T56" s="121"/>
    </row>
    <row r="59" spans="1:20" ht="12.75">
      <c r="A59" s="33" t="s">
        <v>126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s="115" customFormat="1" ht="12.75">
      <c r="A60" s="115" t="s">
        <v>112</v>
      </c>
      <c r="B60" s="121"/>
      <c r="C60" s="122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Q60" s="125"/>
      <c r="S60" s="125"/>
      <c r="T60" s="121"/>
    </row>
    <row r="61" spans="1:20" s="115" customFormat="1" ht="12.75">
      <c r="A61" s="115" t="s">
        <v>81</v>
      </c>
      <c r="B61" s="121"/>
      <c r="C61" s="122"/>
      <c r="D61" s="126" t="s">
        <v>113</v>
      </c>
      <c r="E61" s="126"/>
      <c r="F61" s="126"/>
      <c r="G61" s="126"/>
      <c r="H61" s="126" t="s">
        <v>114</v>
      </c>
      <c r="I61" s="126"/>
      <c r="J61" s="126"/>
      <c r="K61" s="126"/>
      <c r="L61" s="126" t="s">
        <v>115</v>
      </c>
      <c r="M61" s="126"/>
      <c r="N61" s="126"/>
      <c r="O61" s="126"/>
      <c r="P61" s="127" t="s">
        <v>116</v>
      </c>
      <c r="Q61" s="127"/>
      <c r="R61" s="127"/>
      <c r="S61" s="127"/>
      <c r="T61" s="121"/>
    </row>
    <row r="62" spans="1:20" s="115" customFormat="1" ht="12.75">
      <c r="A62" s="128" t="s">
        <v>117</v>
      </c>
      <c r="B62" s="68"/>
      <c r="C62" s="129"/>
      <c r="D62" s="130" t="s">
        <v>10</v>
      </c>
      <c r="E62" s="130"/>
      <c r="F62" s="131" t="s">
        <v>11</v>
      </c>
      <c r="G62" s="131"/>
      <c r="H62" s="132" t="s">
        <v>10</v>
      </c>
      <c r="I62" s="132"/>
      <c r="J62" s="131" t="s">
        <v>11</v>
      </c>
      <c r="K62" s="131"/>
      <c r="L62" s="132" t="s">
        <v>10</v>
      </c>
      <c r="M62" s="132"/>
      <c r="N62" s="58" t="s">
        <v>11</v>
      </c>
      <c r="O62" s="58"/>
      <c r="P62" s="133" t="s">
        <v>10</v>
      </c>
      <c r="Q62" s="133"/>
      <c r="R62" s="87" t="s">
        <v>11</v>
      </c>
      <c r="S62" s="87"/>
      <c r="T62" s="134" t="s">
        <v>118</v>
      </c>
    </row>
    <row r="63" spans="1:22" s="115" customFormat="1" ht="12.75">
      <c r="A63" s="68" t="s">
        <v>13</v>
      </c>
      <c r="B63" s="68" t="s">
        <v>14</v>
      </c>
      <c r="C63" s="129" t="s">
        <v>15</v>
      </c>
      <c r="D63" s="135" t="s">
        <v>16</v>
      </c>
      <c r="E63" s="136" t="s">
        <v>17</v>
      </c>
      <c r="F63" s="17" t="s">
        <v>16</v>
      </c>
      <c r="G63" s="137" t="s">
        <v>17</v>
      </c>
      <c r="H63" s="135" t="s">
        <v>16</v>
      </c>
      <c r="I63" s="136" t="s">
        <v>17</v>
      </c>
      <c r="J63" s="17" t="s">
        <v>16</v>
      </c>
      <c r="K63" s="137" t="s">
        <v>17</v>
      </c>
      <c r="L63" s="135" t="s">
        <v>16</v>
      </c>
      <c r="M63" s="136" t="s">
        <v>17</v>
      </c>
      <c r="N63" s="17" t="s">
        <v>16</v>
      </c>
      <c r="O63" s="138" t="s">
        <v>17</v>
      </c>
      <c r="P63" s="139" t="s">
        <v>16</v>
      </c>
      <c r="Q63" s="136" t="s">
        <v>17</v>
      </c>
      <c r="R63" s="17" t="s">
        <v>16</v>
      </c>
      <c r="S63" s="137" t="s">
        <v>17</v>
      </c>
      <c r="T63" s="140" t="s">
        <v>62</v>
      </c>
      <c r="U63" s="68" t="s">
        <v>13</v>
      </c>
      <c r="V63" s="68" t="s">
        <v>14</v>
      </c>
    </row>
    <row r="64" spans="1:22" s="115" customFormat="1" ht="12.75">
      <c r="A64" s="68" t="s">
        <v>20</v>
      </c>
      <c r="B64" s="68" t="s">
        <v>21</v>
      </c>
      <c r="C64" s="129">
        <v>1</v>
      </c>
      <c r="D64" s="102"/>
      <c r="E64" s="141">
        <f aca="true" t="shared" si="19" ref="E64:E81">C64*D64</f>
        <v>0</v>
      </c>
      <c r="F64" s="23"/>
      <c r="G64" s="142">
        <f aca="true" t="shared" si="20" ref="G64:G81">C64*F64</f>
        <v>0</v>
      </c>
      <c r="H64" s="102"/>
      <c r="I64" s="141">
        <f aca="true" t="shared" si="21" ref="I64:I81">C64*H64</f>
        <v>0</v>
      </c>
      <c r="J64" s="23"/>
      <c r="K64" s="142">
        <f aca="true" t="shared" si="22" ref="K64:K81">C64*J64</f>
        <v>0</v>
      </c>
      <c r="L64" s="102"/>
      <c r="M64" s="141">
        <f aca="true" t="shared" si="23" ref="M64:M81">C64*L64</f>
        <v>0</v>
      </c>
      <c r="N64" s="23"/>
      <c r="O64" s="143">
        <f aca="true" t="shared" si="24" ref="O64:O81">C64*N64</f>
        <v>0</v>
      </c>
      <c r="P64" s="103"/>
      <c r="Q64" s="141">
        <f aca="true" t="shared" si="25" ref="Q64:Q81">C64*P64</f>
        <v>0</v>
      </c>
      <c r="R64" s="23"/>
      <c r="S64" s="142">
        <f aca="true" t="shared" si="26" ref="S64:S81">C64*R64</f>
        <v>0</v>
      </c>
      <c r="T64" s="144">
        <f aca="true" t="shared" si="27" ref="T64:T81">SUM(F64,J64,N64,R64)*B$3+SUM(D64,H64,L64,P64)*B$2</f>
        <v>0</v>
      </c>
      <c r="U64" s="68" t="s">
        <v>20</v>
      </c>
      <c r="V64" s="68" t="s">
        <v>21</v>
      </c>
    </row>
    <row r="65" spans="1:22" s="115" customFormat="1" ht="12.75">
      <c r="A65" s="68" t="s">
        <v>27</v>
      </c>
      <c r="B65" s="68" t="s">
        <v>88</v>
      </c>
      <c r="C65" s="129">
        <v>0.5</v>
      </c>
      <c r="D65" s="102"/>
      <c r="E65" s="141">
        <f t="shared" si="19"/>
        <v>0</v>
      </c>
      <c r="F65" s="23"/>
      <c r="G65" s="142">
        <f t="shared" si="20"/>
        <v>0</v>
      </c>
      <c r="H65" s="102"/>
      <c r="I65" s="141">
        <f t="shared" si="21"/>
        <v>0</v>
      </c>
      <c r="J65" s="23"/>
      <c r="K65" s="142">
        <f t="shared" si="22"/>
        <v>0</v>
      </c>
      <c r="L65" s="102"/>
      <c r="M65" s="141">
        <f t="shared" si="23"/>
        <v>0</v>
      </c>
      <c r="N65" s="23"/>
      <c r="O65" s="143">
        <f t="shared" si="24"/>
        <v>0</v>
      </c>
      <c r="P65" s="103"/>
      <c r="Q65" s="141">
        <f t="shared" si="25"/>
        <v>0</v>
      </c>
      <c r="R65" s="23"/>
      <c r="S65" s="142">
        <f t="shared" si="26"/>
        <v>0</v>
      </c>
      <c r="T65" s="144">
        <f t="shared" si="27"/>
        <v>0</v>
      </c>
      <c r="U65" s="68" t="s">
        <v>27</v>
      </c>
      <c r="V65" s="68" t="s">
        <v>88</v>
      </c>
    </row>
    <row r="66" spans="1:22" s="115" customFormat="1" ht="12.75">
      <c r="A66" s="68" t="s">
        <v>33</v>
      </c>
      <c r="B66" s="68" t="s">
        <v>88</v>
      </c>
      <c r="C66" s="129">
        <v>0.5</v>
      </c>
      <c r="D66" s="102"/>
      <c r="E66" s="141">
        <f t="shared" si="19"/>
        <v>0</v>
      </c>
      <c r="F66" s="23"/>
      <c r="G66" s="142">
        <f t="shared" si="20"/>
        <v>0</v>
      </c>
      <c r="H66" s="102"/>
      <c r="I66" s="141">
        <f t="shared" si="21"/>
        <v>0</v>
      </c>
      <c r="J66" s="23"/>
      <c r="K66" s="142">
        <f t="shared" si="22"/>
        <v>0</v>
      </c>
      <c r="L66" s="102"/>
      <c r="M66" s="141">
        <f t="shared" si="23"/>
        <v>0</v>
      </c>
      <c r="N66" s="23"/>
      <c r="O66" s="143">
        <f t="shared" si="24"/>
        <v>0</v>
      </c>
      <c r="P66" s="103"/>
      <c r="Q66" s="141">
        <f t="shared" si="25"/>
        <v>0</v>
      </c>
      <c r="R66" s="23"/>
      <c r="S66" s="142">
        <f t="shared" si="26"/>
        <v>0</v>
      </c>
      <c r="T66" s="144">
        <f t="shared" si="27"/>
        <v>0</v>
      </c>
      <c r="U66" s="68" t="s">
        <v>33</v>
      </c>
      <c r="V66" s="68" t="s">
        <v>88</v>
      </c>
    </row>
    <row r="67" spans="1:22" s="115" customFormat="1" ht="12.75">
      <c r="A67" s="68" t="s">
        <v>23</v>
      </c>
      <c r="B67" s="68" t="s">
        <v>19</v>
      </c>
      <c r="C67" s="129">
        <v>1</v>
      </c>
      <c r="D67" s="102"/>
      <c r="E67" s="141">
        <f t="shared" si="19"/>
        <v>0</v>
      </c>
      <c r="F67" s="23"/>
      <c r="G67" s="142">
        <f t="shared" si="20"/>
        <v>0</v>
      </c>
      <c r="H67" s="102"/>
      <c r="I67" s="141">
        <f t="shared" si="21"/>
        <v>0</v>
      </c>
      <c r="J67" s="23"/>
      <c r="K67" s="142">
        <f t="shared" si="22"/>
        <v>0</v>
      </c>
      <c r="L67" s="102"/>
      <c r="M67" s="141">
        <f t="shared" si="23"/>
        <v>0</v>
      </c>
      <c r="N67" s="23"/>
      <c r="O67" s="143">
        <f t="shared" si="24"/>
        <v>0</v>
      </c>
      <c r="P67" s="103"/>
      <c r="Q67" s="141">
        <f t="shared" si="25"/>
        <v>0</v>
      </c>
      <c r="R67" s="23"/>
      <c r="S67" s="142">
        <f t="shared" si="26"/>
        <v>0</v>
      </c>
      <c r="T67" s="144">
        <f t="shared" si="27"/>
        <v>0</v>
      </c>
      <c r="U67" s="68" t="s">
        <v>23</v>
      </c>
      <c r="V67" s="68" t="s">
        <v>19</v>
      </c>
    </row>
    <row r="68" spans="1:22" s="115" customFormat="1" ht="12.75">
      <c r="A68" s="68" t="s">
        <v>96</v>
      </c>
      <c r="B68" s="68" t="s">
        <v>25</v>
      </c>
      <c r="C68" s="129">
        <v>5</v>
      </c>
      <c r="D68" s="102"/>
      <c r="E68" s="141">
        <f t="shared" si="19"/>
        <v>0</v>
      </c>
      <c r="F68" s="23"/>
      <c r="G68" s="142">
        <f t="shared" si="20"/>
        <v>0</v>
      </c>
      <c r="H68" s="102"/>
      <c r="I68" s="141">
        <f t="shared" si="21"/>
        <v>0</v>
      </c>
      <c r="J68" s="23"/>
      <c r="K68" s="142">
        <f t="shared" si="22"/>
        <v>0</v>
      </c>
      <c r="L68" s="102"/>
      <c r="M68" s="141">
        <f t="shared" si="23"/>
        <v>0</v>
      </c>
      <c r="N68" s="23"/>
      <c r="O68" s="143">
        <f t="shared" si="24"/>
        <v>0</v>
      </c>
      <c r="P68" s="103"/>
      <c r="Q68" s="141">
        <f t="shared" si="25"/>
        <v>0</v>
      </c>
      <c r="R68" s="23"/>
      <c r="S68" s="142">
        <f t="shared" si="26"/>
        <v>0</v>
      </c>
      <c r="T68" s="144">
        <f t="shared" si="27"/>
        <v>0</v>
      </c>
      <c r="U68" s="68" t="s">
        <v>96</v>
      </c>
      <c r="V68" s="68" t="s">
        <v>25</v>
      </c>
    </row>
    <row r="69" spans="1:22" s="115" customFormat="1" ht="12.75">
      <c r="A69" s="68" t="s">
        <v>67</v>
      </c>
      <c r="B69" s="68" t="s">
        <v>25</v>
      </c>
      <c r="C69" s="129">
        <v>2.8</v>
      </c>
      <c r="D69" s="102"/>
      <c r="E69" s="141">
        <f t="shared" si="19"/>
        <v>0</v>
      </c>
      <c r="F69" s="23"/>
      <c r="G69" s="142">
        <f t="shared" si="20"/>
        <v>0</v>
      </c>
      <c r="H69" s="102"/>
      <c r="I69" s="141">
        <f t="shared" si="21"/>
        <v>0</v>
      </c>
      <c r="J69" s="23"/>
      <c r="K69" s="142">
        <f t="shared" si="22"/>
        <v>0</v>
      </c>
      <c r="L69" s="102"/>
      <c r="M69" s="141">
        <f t="shared" si="23"/>
        <v>0</v>
      </c>
      <c r="N69" s="23"/>
      <c r="O69" s="143">
        <f t="shared" si="24"/>
        <v>0</v>
      </c>
      <c r="P69" s="103"/>
      <c r="Q69" s="141">
        <f t="shared" si="25"/>
        <v>0</v>
      </c>
      <c r="R69" s="23"/>
      <c r="S69" s="142">
        <f t="shared" si="26"/>
        <v>0</v>
      </c>
      <c r="T69" s="144">
        <f t="shared" si="27"/>
        <v>0</v>
      </c>
      <c r="U69" s="68" t="s">
        <v>67</v>
      </c>
      <c r="V69" s="68" t="s">
        <v>25</v>
      </c>
    </row>
    <row r="70" spans="1:22" s="115" customFormat="1" ht="12.75">
      <c r="A70" s="68" t="s">
        <v>92</v>
      </c>
      <c r="B70" s="68" t="s">
        <v>25</v>
      </c>
      <c r="C70" s="129">
        <v>2.5</v>
      </c>
      <c r="D70" s="102"/>
      <c r="E70" s="141">
        <f t="shared" si="19"/>
        <v>0</v>
      </c>
      <c r="F70" s="23"/>
      <c r="G70" s="142">
        <f t="shared" si="20"/>
        <v>0</v>
      </c>
      <c r="H70" s="102"/>
      <c r="I70" s="141">
        <f t="shared" si="21"/>
        <v>0</v>
      </c>
      <c r="J70" s="23"/>
      <c r="K70" s="142">
        <f t="shared" si="22"/>
        <v>0</v>
      </c>
      <c r="L70" s="102"/>
      <c r="M70" s="141">
        <f t="shared" si="23"/>
        <v>0</v>
      </c>
      <c r="N70" s="23"/>
      <c r="O70" s="143">
        <f t="shared" si="24"/>
        <v>0</v>
      </c>
      <c r="P70" s="103"/>
      <c r="Q70" s="141">
        <f t="shared" si="25"/>
        <v>0</v>
      </c>
      <c r="R70" s="23"/>
      <c r="S70" s="142">
        <f t="shared" si="26"/>
        <v>0</v>
      </c>
      <c r="T70" s="144">
        <f t="shared" si="27"/>
        <v>0</v>
      </c>
      <c r="U70" s="68" t="s">
        <v>92</v>
      </c>
      <c r="V70" s="68" t="s">
        <v>25</v>
      </c>
    </row>
    <row r="71" spans="1:22" s="115" customFormat="1" ht="12.75">
      <c r="A71" s="68" t="s">
        <v>91</v>
      </c>
      <c r="B71" s="68" t="s">
        <v>25</v>
      </c>
      <c r="C71" s="129">
        <v>2.5</v>
      </c>
      <c r="D71" s="102"/>
      <c r="E71" s="141">
        <f t="shared" si="19"/>
        <v>0</v>
      </c>
      <c r="F71" s="23"/>
      <c r="G71" s="142">
        <f t="shared" si="20"/>
        <v>0</v>
      </c>
      <c r="H71" s="102"/>
      <c r="I71" s="141">
        <f t="shared" si="21"/>
        <v>0</v>
      </c>
      <c r="J71" s="23"/>
      <c r="K71" s="142">
        <f t="shared" si="22"/>
        <v>0</v>
      </c>
      <c r="L71" s="102"/>
      <c r="M71" s="141">
        <f t="shared" si="23"/>
        <v>0</v>
      </c>
      <c r="N71" s="23"/>
      <c r="O71" s="143">
        <f t="shared" si="24"/>
        <v>0</v>
      </c>
      <c r="P71" s="103"/>
      <c r="Q71" s="141">
        <f t="shared" si="25"/>
        <v>0</v>
      </c>
      <c r="R71" s="23"/>
      <c r="S71" s="142">
        <f t="shared" si="26"/>
        <v>0</v>
      </c>
      <c r="T71" s="144">
        <f t="shared" si="27"/>
        <v>0</v>
      </c>
      <c r="U71" s="68" t="s">
        <v>91</v>
      </c>
      <c r="V71" s="68" t="s">
        <v>25</v>
      </c>
    </row>
    <row r="72" spans="1:22" s="115" customFormat="1" ht="12.75">
      <c r="A72" s="68" t="s">
        <v>64</v>
      </c>
      <c r="B72" s="68" t="s">
        <v>19</v>
      </c>
      <c r="C72" s="129">
        <v>1.5</v>
      </c>
      <c r="D72" s="102"/>
      <c r="E72" s="141">
        <f t="shared" si="19"/>
        <v>0</v>
      </c>
      <c r="F72" s="23"/>
      <c r="G72" s="142">
        <f t="shared" si="20"/>
        <v>0</v>
      </c>
      <c r="H72" s="102"/>
      <c r="I72" s="141">
        <f t="shared" si="21"/>
        <v>0</v>
      </c>
      <c r="J72" s="23"/>
      <c r="K72" s="142">
        <f t="shared" si="22"/>
        <v>0</v>
      </c>
      <c r="L72" s="102"/>
      <c r="M72" s="141">
        <f t="shared" si="23"/>
        <v>0</v>
      </c>
      <c r="N72" s="23"/>
      <c r="O72" s="143">
        <f t="shared" si="24"/>
        <v>0</v>
      </c>
      <c r="P72" s="103"/>
      <c r="Q72" s="141">
        <f t="shared" si="25"/>
        <v>0</v>
      </c>
      <c r="R72" s="23"/>
      <c r="S72" s="142">
        <f t="shared" si="26"/>
        <v>0</v>
      </c>
      <c r="T72" s="144">
        <f t="shared" si="27"/>
        <v>0</v>
      </c>
      <c r="U72" s="68" t="s">
        <v>64</v>
      </c>
      <c r="V72" s="68" t="s">
        <v>19</v>
      </c>
    </row>
    <row r="73" spans="1:22" s="115" customFormat="1" ht="12.75">
      <c r="A73" s="68" t="s">
        <v>95</v>
      </c>
      <c r="B73" s="68" t="s">
        <v>25</v>
      </c>
      <c r="C73" s="129">
        <v>4</v>
      </c>
      <c r="D73" s="102"/>
      <c r="E73" s="141">
        <f t="shared" si="19"/>
        <v>0</v>
      </c>
      <c r="F73" s="23"/>
      <c r="G73" s="142">
        <f t="shared" si="20"/>
        <v>0</v>
      </c>
      <c r="H73" s="102"/>
      <c r="I73" s="141">
        <f t="shared" si="21"/>
        <v>0</v>
      </c>
      <c r="J73" s="23"/>
      <c r="K73" s="142">
        <f t="shared" si="22"/>
        <v>0</v>
      </c>
      <c r="L73" s="102"/>
      <c r="M73" s="141">
        <f t="shared" si="23"/>
        <v>0</v>
      </c>
      <c r="N73" s="23"/>
      <c r="O73" s="143">
        <f t="shared" si="24"/>
        <v>0</v>
      </c>
      <c r="P73" s="103"/>
      <c r="Q73" s="141">
        <f t="shared" si="25"/>
        <v>0</v>
      </c>
      <c r="R73" s="23"/>
      <c r="S73" s="142">
        <f t="shared" si="26"/>
        <v>0</v>
      </c>
      <c r="T73" s="144">
        <f t="shared" si="27"/>
        <v>0</v>
      </c>
      <c r="U73" s="68" t="s">
        <v>95</v>
      </c>
      <c r="V73" s="68" t="s">
        <v>25</v>
      </c>
    </row>
    <row r="74" spans="1:22" s="115" customFormat="1" ht="12.75">
      <c r="A74" s="68" t="s">
        <v>119</v>
      </c>
      <c r="B74" s="68" t="s">
        <v>25</v>
      </c>
      <c r="C74" s="129">
        <v>2</v>
      </c>
      <c r="D74" s="102"/>
      <c r="E74" s="141">
        <f t="shared" si="19"/>
        <v>0</v>
      </c>
      <c r="F74" s="23"/>
      <c r="G74" s="142">
        <f t="shared" si="20"/>
        <v>0</v>
      </c>
      <c r="H74" s="102"/>
      <c r="I74" s="141">
        <f t="shared" si="21"/>
        <v>0</v>
      </c>
      <c r="J74" s="23"/>
      <c r="K74" s="142">
        <f t="shared" si="22"/>
        <v>0</v>
      </c>
      <c r="L74" s="102"/>
      <c r="M74" s="141">
        <f t="shared" si="23"/>
        <v>0</v>
      </c>
      <c r="N74" s="23"/>
      <c r="O74" s="143">
        <f t="shared" si="24"/>
        <v>0</v>
      </c>
      <c r="P74" s="103"/>
      <c r="Q74" s="141">
        <f t="shared" si="25"/>
        <v>0</v>
      </c>
      <c r="R74" s="23"/>
      <c r="S74" s="142">
        <f t="shared" si="26"/>
        <v>0</v>
      </c>
      <c r="T74" s="144">
        <f t="shared" si="27"/>
        <v>0</v>
      </c>
      <c r="U74" s="68" t="s">
        <v>119</v>
      </c>
      <c r="V74" s="68" t="s">
        <v>25</v>
      </c>
    </row>
    <row r="75" spans="1:22" s="115" customFormat="1" ht="12.75">
      <c r="A75" s="68" t="s">
        <v>98</v>
      </c>
      <c r="B75" s="68" t="s">
        <v>25</v>
      </c>
      <c r="C75" s="129">
        <v>2.5</v>
      </c>
      <c r="D75" s="102"/>
      <c r="E75" s="141">
        <f t="shared" si="19"/>
        <v>0</v>
      </c>
      <c r="F75" s="23"/>
      <c r="G75" s="142">
        <f t="shared" si="20"/>
        <v>0</v>
      </c>
      <c r="H75" s="102"/>
      <c r="I75" s="141">
        <f t="shared" si="21"/>
        <v>0</v>
      </c>
      <c r="J75" s="23"/>
      <c r="K75" s="142">
        <f t="shared" si="22"/>
        <v>0</v>
      </c>
      <c r="L75" s="102"/>
      <c r="M75" s="141">
        <f t="shared" si="23"/>
        <v>0</v>
      </c>
      <c r="N75" s="23"/>
      <c r="O75" s="143">
        <f t="shared" si="24"/>
        <v>0</v>
      </c>
      <c r="P75" s="103"/>
      <c r="Q75" s="141">
        <f t="shared" si="25"/>
        <v>0</v>
      </c>
      <c r="R75" s="23"/>
      <c r="S75" s="142">
        <f t="shared" si="26"/>
        <v>0</v>
      </c>
      <c r="T75" s="144">
        <f t="shared" si="27"/>
        <v>0</v>
      </c>
      <c r="U75" s="68" t="s">
        <v>98</v>
      </c>
      <c r="V75" s="68" t="s">
        <v>25</v>
      </c>
    </row>
    <row r="76" spans="1:22" s="115" customFormat="1" ht="12.75">
      <c r="A76" s="68" t="s">
        <v>120</v>
      </c>
      <c r="B76" s="68" t="s">
        <v>25</v>
      </c>
      <c r="C76" s="129">
        <v>3</v>
      </c>
      <c r="D76" s="102"/>
      <c r="E76" s="141">
        <f t="shared" si="19"/>
        <v>0</v>
      </c>
      <c r="F76" s="23"/>
      <c r="G76" s="142">
        <f t="shared" si="20"/>
        <v>0</v>
      </c>
      <c r="H76" s="102"/>
      <c r="I76" s="141">
        <f t="shared" si="21"/>
        <v>0</v>
      </c>
      <c r="J76" s="23"/>
      <c r="K76" s="142">
        <f t="shared" si="22"/>
        <v>0</v>
      </c>
      <c r="L76" s="102"/>
      <c r="M76" s="141">
        <f t="shared" si="23"/>
        <v>0</v>
      </c>
      <c r="N76" s="23"/>
      <c r="O76" s="143">
        <f t="shared" si="24"/>
        <v>0</v>
      </c>
      <c r="P76" s="103"/>
      <c r="Q76" s="141">
        <f t="shared" si="25"/>
        <v>0</v>
      </c>
      <c r="R76" s="23"/>
      <c r="S76" s="142">
        <f t="shared" si="26"/>
        <v>0</v>
      </c>
      <c r="T76" s="144">
        <f t="shared" si="27"/>
        <v>0</v>
      </c>
      <c r="U76" s="68" t="s">
        <v>120</v>
      </c>
      <c r="V76" s="68" t="s">
        <v>25</v>
      </c>
    </row>
    <row r="77" spans="1:22" s="115" customFormat="1" ht="12.75">
      <c r="A77" s="68" t="s">
        <v>121</v>
      </c>
      <c r="B77" s="68" t="s">
        <v>21</v>
      </c>
      <c r="C77" s="129">
        <v>1</v>
      </c>
      <c r="D77" s="102"/>
      <c r="E77" s="141">
        <f t="shared" si="19"/>
        <v>0</v>
      </c>
      <c r="F77" s="23"/>
      <c r="G77" s="142">
        <f t="shared" si="20"/>
        <v>0</v>
      </c>
      <c r="H77" s="102"/>
      <c r="I77" s="141">
        <f t="shared" si="21"/>
        <v>0</v>
      </c>
      <c r="J77" s="23"/>
      <c r="K77" s="142">
        <f t="shared" si="22"/>
        <v>0</v>
      </c>
      <c r="L77" s="102"/>
      <c r="M77" s="141">
        <f t="shared" si="23"/>
        <v>0</v>
      </c>
      <c r="N77" s="23"/>
      <c r="O77" s="143">
        <f t="shared" si="24"/>
        <v>0</v>
      </c>
      <c r="P77" s="103"/>
      <c r="Q77" s="141">
        <f t="shared" si="25"/>
        <v>0</v>
      </c>
      <c r="R77" s="23"/>
      <c r="S77" s="142">
        <f t="shared" si="26"/>
        <v>0</v>
      </c>
      <c r="T77" s="144">
        <f t="shared" si="27"/>
        <v>0</v>
      </c>
      <c r="U77" s="68" t="s">
        <v>121</v>
      </c>
      <c r="V77" s="68" t="s">
        <v>21</v>
      </c>
    </row>
    <row r="78" spans="1:22" s="115" customFormat="1" ht="12.75">
      <c r="A78" s="104" t="s">
        <v>122</v>
      </c>
      <c r="B78" s="68" t="s">
        <v>21</v>
      </c>
      <c r="C78" s="129">
        <v>2</v>
      </c>
      <c r="D78" s="102"/>
      <c r="E78" s="141">
        <f t="shared" si="19"/>
        <v>0</v>
      </c>
      <c r="F78" s="23"/>
      <c r="G78" s="142">
        <f t="shared" si="20"/>
        <v>0</v>
      </c>
      <c r="H78" s="102"/>
      <c r="I78" s="141">
        <f t="shared" si="21"/>
        <v>0</v>
      </c>
      <c r="J78" s="23"/>
      <c r="K78" s="142">
        <f t="shared" si="22"/>
        <v>0</v>
      </c>
      <c r="L78" s="102"/>
      <c r="M78" s="141">
        <f t="shared" si="23"/>
        <v>0</v>
      </c>
      <c r="N78" s="23"/>
      <c r="O78" s="143">
        <f t="shared" si="24"/>
        <v>0</v>
      </c>
      <c r="P78" s="103"/>
      <c r="Q78" s="141">
        <f t="shared" si="25"/>
        <v>0</v>
      </c>
      <c r="R78" s="23"/>
      <c r="S78" s="142">
        <f t="shared" si="26"/>
        <v>0</v>
      </c>
      <c r="T78" s="144">
        <f t="shared" si="27"/>
        <v>0</v>
      </c>
      <c r="U78" s="104" t="s">
        <v>122</v>
      </c>
      <c r="V78" s="68" t="s">
        <v>21</v>
      </c>
    </row>
    <row r="79" spans="1:22" s="115" customFormat="1" ht="12.75">
      <c r="A79" s="104" t="s">
        <v>123</v>
      </c>
      <c r="B79" s="68" t="s">
        <v>88</v>
      </c>
      <c r="C79" s="129">
        <v>0.25</v>
      </c>
      <c r="D79" s="102"/>
      <c r="E79" s="141">
        <f t="shared" si="19"/>
        <v>0</v>
      </c>
      <c r="F79" s="23"/>
      <c r="G79" s="142">
        <f t="shared" si="20"/>
        <v>0</v>
      </c>
      <c r="H79" s="102"/>
      <c r="I79" s="141">
        <f t="shared" si="21"/>
        <v>0</v>
      </c>
      <c r="J79" s="23"/>
      <c r="K79" s="142">
        <f t="shared" si="22"/>
        <v>0</v>
      </c>
      <c r="L79" s="102"/>
      <c r="M79" s="141">
        <f t="shared" si="23"/>
        <v>0</v>
      </c>
      <c r="N79" s="23"/>
      <c r="O79" s="143">
        <f t="shared" si="24"/>
        <v>0</v>
      </c>
      <c r="P79" s="103"/>
      <c r="Q79" s="141">
        <f t="shared" si="25"/>
        <v>0</v>
      </c>
      <c r="R79" s="23"/>
      <c r="S79" s="142">
        <f t="shared" si="26"/>
        <v>0</v>
      </c>
      <c r="T79" s="144">
        <f t="shared" si="27"/>
        <v>0</v>
      </c>
      <c r="U79" s="104" t="s">
        <v>123</v>
      </c>
      <c r="V79" s="68" t="s">
        <v>88</v>
      </c>
    </row>
    <row r="80" spans="1:22" s="115" customFormat="1" ht="12.75">
      <c r="A80" s="104" t="s">
        <v>100</v>
      </c>
      <c r="B80" s="68" t="s">
        <v>21</v>
      </c>
      <c r="C80" s="145">
        <v>0.3</v>
      </c>
      <c r="D80" s="102"/>
      <c r="E80" s="141">
        <f t="shared" si="19"/>
        <v>0</v>
      </c>
      <c r="F80" s="23"/>
      <c r="G80" s="142">
        <f t="shared" si="20"/>
        <v>0</v>
      </c>
      <c r="H80" s="102"/>
      <c r="I80" s="141">
        <f t="shared" si="21"/>
        <v>0</v>
      </c>
      <c r="J80" s="23"/>
      <c r="K80" s="142">
        <f t="shared" si="22"/>
        <v>0</v>
      </c>
      <c r="L80" s="102"/>
      <c r="M80" s="141">
        <f t="shared" si="23"/>
        <v>0</v>
      </c>
      <c r="N80" s="23"/>
      <c r="O80" s="143">
        <f t="shared" si="24"/>
        <v>0</v>
      </c>
      <c r="P80" s="103"/>
      <c r="Q80" s="141">
        <f t="shared" si="25"/>
        <v>0</v>
      </c>
      <c r="R80" s="23"/>
      <c r="S80" s="142">
        <f t="shared" si="26"/>
        <v>0</v>
      </c>
      <c r="T80" s="144">
        <f t="shared" si="27"/>
        <v>0</v>
      </c>
      <c r="U80" s="104" t="s">
        <v>100</v>
      </c>
      <c r="V80" s="68" t="s">
        <v>21</v>
      </c>
    </row>
    <row r="81" spans="1:22" s="115" customFormat="1" ht="12.75">
      <c r="A81" s="68" t="s">
        <v>71</v>
      </c>
      <c r="B81" s="68" t="s">
        <v>88</v>
      </c>
      <c r="C81" s="145">
        <v>0.5</v>
      </c>
      <c r="D81" s="102"/>
      <c r="E81" s="141">
        <f t="shared" si="19"/>
        <v>0</v>
      </c>
      <c r="F81" s="23"/>
      <c r="G81" s="142">
        <f t="shared" si="20"/>
        <v>0</v>
      </c>
      <c r="H81" s="102"/>
      <c r="I81" s="141">
        <f t="shared" si="21"/>
        <v>0</v>
      </c>
      <c r="J81" s="23"/>
      <c r="K81" s="142">
        <f t="shared" si="22"/>
        <v>0</v>
      </c>
      <c r="L81" s="102"/>
      <c r="M81" s="141">
        <f t="shared" si="23"/>
        <v>0</v>
      </c>
      <c r="N81" s="23"/>
      <c r="O81" s="143">
        <f t="shared" si="24"/>
        <v>0</v>
      </c>
      <c r="P81" s="103"/>
      <c r="Q81" s="141">
        <f t="shared" si="25"/>
        <v>0</v>
      </c>
      <c r="R81" s="23"/>
      <c r="S81" s="142">
        <f t="shared" si="26"/>
        <v>0</v>
      </c>
      <c r="T81" s="144">
        <f t="shared" si="27"/>
        <v>0</v>
      </c>
      <c r="U81" s="68" t="s">
        <v>71</v>
      </c>
      <c r="V81" s="68" t="s">
        <v>88</v>
      </c>
    </row>
    <row r="82" spans="1:21" s="115" customFormat="1" ht="12.75">
      <c r="A82" s="128" t="s">
        <v>34</v>
      </c>
      <c r="B82" s="128"/>
      <c r="C82" s="146"/>
      <c r="D82" s="147"/>
      <c r="E82" s="148">
        <f>SUM(E64:E81)</f>
        <v>0</v>
      </c>
      <c r="F82" s="70"/>
      <c r="G82" s="149">
        <f>SUM(G64:G81)</f>
        <v>0</v>
      </c>
      <c r="H82" s="147"/>
      <c r="I82" s="148">
        <f>SUM(I64:I81)</f>
        <v>0</v>
      </c>
      <c r="J82" s="70"/>
      <c r="K82" s="149">
        <f>SUM(K64:K81)</f>
        <v>0</v>
      </c>
      <c r="L82" s="150"/>
      <c r="M82" s="148">
        <f>SUM(M64:M81)</f>
        <v>0</v>
      </c>
      <c r="N82" s="70"/>
      <c r="O82" s="151">
        <f>SUM(O64:O81)</f>
        <v>0</v>
      </c>
      <c r="P82" s="152"/>
      <c r="Q82" s="148">
        <f>SUM(Q64:Q81)</f>
        <v>0</v>
      </c>
      <c r="R82" s="70"/>
      <c r="S82" s="149">
        <f>SUM(S64:S81)</f>
        <v>0</v>
      </c>
      <c r="T82" s="153"/>
      <c r="U82" s="154"/>
    </row>
    <row r="83" spans="1:20" s="115" customFormat="1" ht="12.75">
      <c r="A83" s="111" t="s">
        <v>104</v>
      </c>
      <c r="B83" s="112">
        <f>SUM(E82,I82,M82,Q82)</f>
        <v>0</v>
      </c>
      <c r="C83" s="155" t="s">
        <v>36</v>
      </c>
      <c r="D83" s="155"/>
      <c r="E83" s="125">
        <f>B83+Juillet!E101</f>
        <v>0</v>
      </c>
      <c r="G83" s="125" t="s">
        <v>124</v>
      </c>
      <c r="I83" s="125"/>
      <c r="K83" s="125"/>
      <c r="M83" s="125"/>
      <c r="O83" s="125"/>
      <c r="Q83" s="125"/>
      <c r="S83" s="125"/>
      <c r="T83" s="121"/>
    </row>
    <row r="84" spans="1:20" s="115" customFormat="1" ht="12.75">
      <c r="A84" s="111" t="s">
        <v>107</v>
      </c>
      <c r="B84" s="112">
        <f>SUM(G82,K82,O82,S82)</f>
        <v>0</v>
      </c>
      <c r="C84" s="155" t="s">
        <v>36</v>
      </c>
      <c r="D84" s="155"/>
      <c r="E84" s="125">
        <f>B84+Juillet!E102</f>
        <v>0</v>
      </c>
      <c r="G84" s="125"/>
      <c r="I84" s="125"/>
      <c r="K84" s="125"/>
      <c r="M84" s="125"/>
      <c r="O84" s="125"/>
      <c r="Q84" s="125"/>
      <c r="S84" s="125"/>
      <c r="T84" s="121"/>
    </row>
    <row r="85" spans="1:20" s="115" customFormat="1" ht="12.75">
      <c r="A85" s="115" t="s">
        <v>76</v>
      </c>
      <c r="C85" s="122"/>
      <c r="D85" s="115">
        <f>D68+D69+D70+D71+D72+D73+D74+D75+D76</f>
        <v>0</v>
      </c>
      <c r="F85" s="115">
        <f>F68+F69+F70+F71+F72+F73+F74+F75+F76</f>
        <v>0</v>
      </c>
      <c r="H85" s="115">
        <f>H68+H69+H70+H71+H72+H73+H74+H75+H76</f>
        <v>0</v>
      </c>
      <c r="J85" s="115">
        <f>J68+J69+J70+J71+J72+J73+J74+J75+J76</f>
        <v>0</v>
      </c>
      <c r="L85" s="115">
        <f>L68+L69+L70+L71+L72+L73+L74+L75+L76</f>
        <v>0</v>
      </c>
      <c r="N85" s="115">
        <f>N68+N69+N70+N71+N72+N73+N74+N75+N76</f>
        <v>0</v>
      </c>
      <c r="P85" s="115">
        <f>P68+P69+P70+P71+P72+P73+P74+P75+P76</f>
        <v>0</v>
      </c>
      <c r="R85" s="115">
        <f>R68+R69+R70+R71+R72+R73+R74+R75+R76</f>
        <v>0</v>
      </c>
      <c r="T85" s="121"/>
    </row>
  </sheetData>
  <mergeCells count="45">
    <mergeCell ref="A1:T1"/>
    <mergeCell ref="D3:G3"/>
    <mergeCell ref="H3:K3"/>
    <mergeCell ref="L3:O3"/>
    <mergeCell ref="P3:S3"/>
    <mergeCell ref="D4:E4"/>
    <mergeCell ref="F4:G4"/>
    <mergeCell ref="H4:I4"/>
    <mergeCell ref="J4:K4"/>
    <mergeCell ref="L4:M4"/>
    <mergeCell ref="N4:O4"/>
    <mergeCell ref="P4:Q4"/>
    <mergeCell ref="R4:S4"/>
    <mergeCell ref="C25:D25"/>
    <mergeCell ref="C26:D26"/>
    <mergeCell ref="A30:T30"/>
    <mergeCell ref="D32:G32"/>
    <mergeCell ref="H32:K32"/>
    <mergeCell ref="L32:O32"/>
    <mergeCell ref="P32:S32"/>
    <mergeCell ref="D33:E33"/>
    <mergeCell ref="F33:G33"/>
    <mergeCell ref="H33:I33"/>
    <mergeCell ref="J33:K33"/>
    <mergeCell ref="L33:M33"/>
    <mergeCell ref="N33:O33"/>
    <mergeCell ref="P33:Q33"/>
    <mergeCell ref="R33:S33"/>
    <mergeCell ref="C54:D54"/>
    <mergeCell ref="C55:D55"/>
    <mergeCell ref="A59:T59"/>
    <mergeCell ref="D61:G61"/>
    <mergeCell ref="H61:K61"/>
    <mergeCell ref="L61:O61"/>
    <mergeCell ref="P61:S61"/>
    <mergeCell ref="D62:E62"/>
    <mergeCell ref="F62:G62"/>
    <mergeCell ref="H62:I62"/>
    <mergeCell ref="J62:K62"/>
    <mergeCell ref="L62:M62"/>
    <mergeCell ref="N62:O62"/>
    <mergeCell ref="P62:Q62"/>
    <mergeCell ref="R62:S62"/>
    <mergeCell ref="C83:D83"/>
    <mergeCell ref="C84:D84"/>
  </mergeCells>
  <hyperlinks>
    <hyperlink ref="F2" r:id="rId1" display="Tableurs d'application de la méthode de planification des cultures d'une AMAP, pour des paniers de légumes équilibrés toute l'année, présentée dans la revue Passerelle Eco n°32"/>
  </hyperlinks>
  <printOptions/>
  <pageMargins left="0.39375" right="0.39375" top="0.39375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1">
      <selection activeCell="C2" sqref="C2"/>
    </sheetView>
  </sheetViews>
  <sheetFormatPr defaultColWidth="11.421875" defaultRowHeight="12.75"/>
  <cols>
    <col min="1" max="1" width="17.421875" style="0" customWidth="1"/>
    <col min="2" max="2" width="5.8515625" style="0" customWidth="1"/>
    <col min="3" max="3" width="5.00390625" style="120" customWidth="1"/>
    <col min="4" max="4" width="5.140625" style="156" customWidth="1"/>
    <col min="5" max="5" width="7.421875" style="157" customWidth="1"/>
    <col min="6" max="6" width="4.57421875" style="156" customWidth="1"/>
    <col min="7" max="7" width="5.28125" style="157" customWidth="1"/>
    <col min="8" max="8" width="4.7109375" style="156" customWidth="1"/>
    <col min="9" max="9" width="5.7109375" style="157" customWidth="1"/>
    <col min="10" max="10" width="4.8515625" style="156" customWidth="1"/>
    <col min="11" max="11" width="5.8515625" style="157" customWidth="1"/>
    <col min="12" max="12" width="5.140625" style="156" customWidth="1"/>
    <col min="13" max="13" width="5.57421875" style="157" customWidth="1"/>
    <col min="14" max="14" width="5.00390625" style="156" customWidth="1"/>
    <col min="15" max="15" width="5.8515625" style="157" customWidth="1"/>
    <col min="16" max="16" width="5.140625" style="156" customWidth="1"/>
    <col min="17" max="17" width="5.28125" style="157" customWidth="1"/>
    <col min="18" max="18" width="4.7109375" style="156" customWidth="1"/>
    <col min="19" max="19" width="5.57421875" style="157" customWidth="1"/>
    <col min="20" max="20" width="4.7109375" style="156" customWidth="1"/>
    <col min="21" max="21" width="6.421875" style="156" customWidth="1"/>
    <col min="22" max="22" width="5.00390625" style="156" customWidth="1"/>
    <col min="23" max="23" width="6.421875" style="156" customWidth="1"/>
    <col min="24" max="24" width="6.421875" style="50" customWidth="1"/>
    <col min="25" max="25" width="13.421875" style="0" customWidth="1"/>
    <col min="26" max="26" width="6.140625" style="0" customWidth="1"/>
  </cols>
  <sheetData>
    <row r="1" spans="1:24" ht="12.75">
      <c r="A1" s="33" t="s">
        <v>127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/>
      <c r="V1"/>
      <c r="W1"/>
      <c r="X1"/>
    </row>
    <row r="2" spans="1:24" s="115" customFormat="1" ht="12.75">
      <c r="A2" s="115" t="s">
        <v>80</v>
      </c>
      <c r="B2" s="121">
        <v>20</v>
      </c>
      <c r="C2" s="158" t="s">
        <v>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X2" s="121"/>
    </row>
    <row r="3" spans="1:24" s="115" customFormat="1" ht="12.75">
      <c r="A3" s="115" t="s">
        <v>128</v>
      </c>
      <c r="B3" s="159">
        <v>30</v>
      </c>
      <c r="C3" s="122"/>
      <c r="D3" s="160" t="s">
        <v>129</v>
      </c>
      <c r="E3" s="160"/>
      <c r="F3" s="160"/>
      <c r="G3" s="160"/>
      <c r="H3" s="126" t="s">
        <v>130</v>
      </c>
      <c r="I3" s="126"/>
      <c r="J3" s="126"/>
      <c r="K3" s="126"/>
      <c r="L3" s="160" t="s">
        <v>131</v>
      </c>
      <c r="M3" s="160"/>
      <c r="N3" s="160"/>
      <c r="O3" s="160"/>
      <c r="P3" s="126" t="s">
        <v>132</v>
      </c>
      <c r="Q3" s="126"/>
      <c r="R3" s="126"/>
      <c r="S3" s="126"/>
      <c r="T3" s="160" t="s">
        <v>133</v>
      </c>
      <c r="U3" s="160"/>
      <c r="V3" s="160"/>
      <c r="W3" s="160"/>
      <c r="X3" s="121"/>
    </row>
    <row r="4" spans="1:24" s="115" customFormat="1" ht="12.75">
      <c r="A4" s="128" t="s">
        <v>134</v>
      </c>
      <c r="B4" s="68"/>
      <c r="C4" s="161"/>
      <c r="D4" s="162" t="s">
        <v>10</v>
      </c>
      <c r="E4" s="162"/>
      <c r="F4" s="13" t="s">
        <v>11</v>
      </c>
      <c r="G4" s="13"/>
      <c r="H4" s="130" t="s">
        <v>10</v>
      </c>
      <c r="I4" s="130"/>
      <c r="J4" s="58" t="s">
        <v>11</v>
      </c>
      <c r="K4" s="58"/>
      <c r="L4" s="162" t="s">
        <v>10</v>
      </c>
      <c r="M4" s="162"/>
      <c r="N4" s="13" t="s">
        <v>11</v>
      </c>
      <c r="O4" s="13"/>
      <c r="P4" s="130" t="s">
        <v>10</v>
      </c>
      <c r="Q4" s="130"/>
      <c r="R4" s="58" t="s">
        <v>11</v>
      </c>
      <c r="S4" s="58"/>
      <c r="T4" s="162" t="s">
        <v>10</v>
      </c>
      <c r="U4" s="162"/>
      <c r="V4" s="13" t="s">
        <v>11</v>
      </c>
      <c r="W4" s="13"/>
      <c r="X4" s="134" t="s">
        <v>118</v>
      </c>
    </row>
    <row r="5" spans="1:26" s="115" customFormat="1" ht="12.75">
      <c r="A5" s="68" t="s">
        <v>13</v>
      </c>
      <c r="B5" s="68" t="s">
        <v>14</v>
      </c>
      <c r="C5" s="161" t="s">
        <v>15</v>
      </c>
      <c r="D5" s="163" t="s">
        <v>16</v>
      </c>
      <c r="E5" s="164" t="s">
        <v>17</v>
      </c>
      <c r="F5" s="165" t="s">
        <v>16</v>
      </c>
      <c r="G5" s="166" t="s">
        <v>17</v>
      </c>
      <c r="H5" s="167" t="s">
        <v>16</v>
      </c>
      <c r="I5" s="164" t="s">
        <v>17</v>
      </c>
      <c r="J5" s="165" t="s">
        <v>16</v>
      </c>
      <c r="K5" s="168" t="s">
        <v>17</v>
      </c>
      <c r="L5" s="163" t="s">
        <v>16</v>
      </c>
      <c r="M5" s="164" t="s">
        <v>17</v>
      </c>
      <c r="N5" s="165" t="s">
        <v>16</v>
      </c>
      <c r="O5" s="166" t="s">
        <v>17</v>
      </c>
      <c r="P5" s="167" t="s">
        <v>16</v>
      </c>
      <c r="Q5" s="164" t="s">
        <v>17</v>
      </c>
      <c r="R5" s="165" t="s">
        <v>16</v>
      </c>
      <c r="S5" s="168" t="s">
        <v>17</v>
      </c>
      <c r="T5" s="163" t="s">
        <v>16</v>
      </c>
      <c r="U5" s="164" t="s">
        <v>17</v>
      </c>
      <c r="V5" s="165" t="s">
        <v>16</v>
      </c>
      <c r="W5" s="166" t="s">
        <v>17</v>
      </c>
      <c r="X5" s="140" t="s">
        <v>135</v>
      </c>
      <c r="Y5" s="68" t="s">
        <v>13</v>
      </c>
      <c r="Z5" s="68" t="s">
        <v>14</v>
      </c>
    </row>
    <row r="6" spans="1:26" s="115" customFormat="1" ht="12.75">
      <c r="A6" s="68" t="s">
        <v>20</v>
      </c>
      <c r="B6" s="68" t="s">
        <v>21</v>
      </c>
      <c r="C6" s="161">
        <v>1</v>
      </c>
      <c r="D6" s="169">
        <v>1</v>
      </c>
      <c r="E6" s="170">
        <f>D6*C6</f>
        <v>1</v>
      </c>
      <c r="F6" s="165">
        <v>1</v>
      </c>
      <c r="G6" s="171">
        <f>C6*F6</f>
        <v>1</v>
      </c>
      <c r="H6" s="167">
        <v>1</v>
      </c>
      <c r="I6" s="170">
        <f>H6*C6</f>
        <v>1</v>
      </c>
      <c r="J6" s="165">
        <v>1</v>
      </c>
      <c r="K6" s="98">
        <f>C6*J6</f>
        <v>1</v>
      </c>
      <c r="L6" s="163">
        <v>1</v>
      </c>
      <c r="M6" s="170">
        <f>L6*C6</f>
        <v>1</v>
      </c>
      <c r="N6" s="165">
        <v>2</v>
      </c>
      <c r="O6" s="171">
        <f>C6*N6</f>
        <v>2</v>
      </c>
      <c r="P6" s="167">
        <v>2</v>
      </c>
      <c r="Q6" s="170">
        <f>P6*C6</f>
        <v>2</v>
      </c>
      <c r="R6" s="165">
        <v>1</v>
      </c>
      <c r="S6" s="98">
        <f>C6*R6</f>
        <v>1</v>
      </c>
      <c r="T6" s="163">
        <v>1</v>
      </c>
      <c r="U6" s="170">
        <f aca="true" t="shared" si="0" ref="U6:U29">C6*T6</f>
        <v>1</v>
      </c>
      <c r="V6" s="165">
        <v>1</v>
      </c>
      <c r="W6" s="171">
        <f>V6*C6</f>
        <v>1</v>
      </c>
      <c r="X6" s="144">
        <f>SUM(F6,J6,N6,,R6,V6)*B$3+SUM(D6,H6,L6,P6,T6)*B$2</f>
        <v>300</v>
      </c>
      <c r="Y6" s="68" t="s">
        <v>20</v>
      </c>
      <c r="Z6" s="68" t="s">
        <v>21</v>
      </c>
    </row>
    <row r="7" spans="1:26" s="115" customFormat="1" ht="12.75">
      <c r="A7" s="68" t="s">
        <v>27</v>
      </c>
      <c r="B7" s="68" t="s">
        <v>88</v>
      </c>
      <c r="C7" s="161">
        <v>0.5</v>
      </c>
      <c r="D7" s="169">
        <v>1</v>
      </c>
      <c r="E7" s="170">
        <f>D7*C7</f>
        <v>0.5</v>
      </c>
      <c r="F7" s="165"/>
      <c r="G7" s="171">
        <f>C7*F7</f>
        <v>0</v>
      </c>
      <c r="H7" s="167"/>
      <c r="I7" s="170">
        <f>H7*C7</f>
        <v>0</v>
      </c>
      <c r="J7" s="165">
        <v>1</v>
      </c>
      <c r="K7" s="98">
        <f>C7*J7</f>
        <v>0.5</v>
      </c>
      <c r="L7" s="163">
        <v>1</v>
      </c>
      <c r="M7" s="170">
        <f>L7*C7</f>
        <v>0.5</v>
      </c>
      <c r="N7" s="165"/>
      <c r="O7" s="171">
        <f>C7*N7</f>
        <v>0</v>
      </c>
      <c r="P7" s="167"/>
      <c r="Q7" s="170">
        <f>P7*C7</f>
        <v>0</v>
      </c>
      <c r="R7" s="165">
        <v>1</v>
      </c>
      <c r="S7" s="98">
        <f>C7*R7</f>
        <v>0.5</v>
      </c>
      <c r="T7" s="163">
        <v>1</v>
      </c>
      <c r="U7" s="170">
        <f>C7*T7</f>
        <v>0.5</v>
      </c>
      <c r="V7" s="165"/>
      <c r="W7" s="171">
        <f aca="true" t="shared" si="1" ref="W7:W29">V7*C7</f>
        <v>0</v>
      </c>
      <c r="X7" s="144">
        <f aca="true" t="shared" si="2" ref="X7:X29">SUM(F7,J7,N7,,R7,V7)*B$3+SUM(D7,H7,L7,P7,T7)*B$2</f>
        <v>120</v>
      </c>
      <c r="Y7" s="68" t="s">
        <v>27</v>
      </c>
      <c r="Z7" s="68" t="s">
        <v>88</v>
      </c>
    </row>
    <row r="8" spans="1:26" s="115" customFormat="1" ht="12.75">
      <c r="A8" s="68" t="s">
        <v>33</v>
      </c>
      <c r="B8" s="68" t="s">
        <v>88</v>
      </c>
      <c r="C8" s="161">
        <v>0.5</v>
      </c>
      <c r="D8" s="169"/>
      <c r="E8" s="170">
        <f>D8*C8</f>
        <v>0</v>
      </c>
      <c r="F8" s="165">
        <v>1</v>
      </c>
      <c r="G8" s="171">
        <f>C8*F8</f>
        <v>0.5</v>
      </c>
      <c r="H8" s="167">
        <v>1</v>
      </c>
      <c r="I8" s="170">
        <f>H8*C8</f>
        <v>0.5</v>
      </c>
      <c r="J8" s="165"/>
      <c r="K8" s="98">
        <f>C8*J8</f>
        <v>0</v>
      </c>
      <c r="L8" s="163"/>
      <c r="M8" s="170">
        <f>L8*C8</f>
        <v>0</v>
      </c>
      <c r="N8" s="165">
        <v>1</v>
      </c>
      <c r="O8" s="171">
        <f>C8*N8</f>
        <v>0.5</v>
      </c>
      <c r="P8" s="167">
        <v>1</v>
      </c>
      <c r="Q8" s="170">
        <f>P8*C8</f>
        <v>0.5</v>
      </c>
      <c r="R8" s="165"/>
      <c r="S8" s="98">
        <f>C8*R8</f>
        <v>0</v>
      </c>
      <c r="T8" s="163"/>
      <c r="U8" s="170">
        <f>C8*T8</f>
        <v>0</v>
      </c>
      <c r="V8" s="165">
        <v>1</v>
      </c>
      <c r="W8" s="171">
        <f t="shared" si="1"/>
        <v>0.5</v>
      </c>
      <c r="X8" s="144">
        <f t="shared" si="2"/>
        <v>130</v>
      </c>
      <c r="Y8" s="68" t="s">
        <v>33</v>
      </c>
      <c r="Z8" s="68" t="s">
        <v>88</v>
      </c>
    </row>
    <row r="9" spans="1:26" s="115" customFormat="1" ht="12.75">
      <c r="A9" s="104" t="s">
        <v>123</v>
      </c>
      <c r="B9" s="68" t="s">
        <v>88</v>
      </c>
      <c r="C9" s="161">
        <v>0.5</v>
      </c>
      <c r="D9" s="169">
        <v>1</v>
      </c>
      <c r="E9" s="170">
        <f>D9*C9</f>
        <v>0.5</v>
      </c>
      <c r="F9" s="165">
        <v>1</v>
      </c>
      <c r="G9" s="171">
        <f>C9*F9</f>
        <v>0.5</v>
      </c>
      <c r="H9" s="167">
        <v>1</v>
      </c>
      <c r="I9" s="170">
        <f>H9*C9</f>
        <v>0.5</v>
      </c>
      <c r="J9" s="165">
        <v>1</v>
      </c>
      <c r="K9" s="98">
        <f>C9*J9</f>
        <v>0.5</v>
      </c>
      <c r="L9" s="163">
        <v>1</v>
      </c>
      <c r="M9" s="170">
        <f>L9*C9</f>
        <v>0.5</v>
      </c>
      <c r="N9" s="165">
        <v>1</v>
      </c>
      <c r="O9" s="171">
        <f>C9*N9</f>
        <v>0.5</v>
      </c>
      <c r="P9" s="167">
        <v>1</v>
      </c>
      <c r="Q9" s="170">
        <f>P9*C9</f>
        <v>0.5</v>
      </c>
      <c r="R9" s="165">
        <v>1</v>
      </c>
      <c r="S9" s="98">
        <f>C9*R9</f>
        <v>0.5</v>
      </c>
      <c r="T9" s="163"/>
      <c r="U9" s="170">
        <f>C9*T9</f>
        <v>0</v>
      </c>
      <c r="V9" s="165">
        <v>1</v>
      </c>
      <c r="W9" s="171">
        <f t="shared" si="1"/>
        <v>0.5</v>
      </c>
      <c r="X9" s="144">
        <f t="shared" si="2"/>
        <v>230</v>
      </c>
      <c r="Y9" s="104" t="s">
        <v>123</v>
      </c>
      <c r="Z9" s="68" t="s">
        <v>88</v>
      </c>
    </row>
    <row r="10" spans="1:26" s="115" customFormat="1" ht="12.75">
      <c r="A10" s="68" t="s">
        <v>23</v>
      </c>
      <c r="B10" s="68" t="s">
        <v>19</v>
      </c>
      <c r="C10" s="161">
        <v>1</v>
      </c>
      <c r="D10" s="169">
        <v>1</v>
      </c>
      <c r="E10" s="170">
        <f aca="true" t="shared" si="3" ref="E10:E29">D10*C10</f>
        <v>1</v>
      </c>
      <c r="F10" s="165"/>
      <c r="G10" s="171">
        <f aca="true" t="shared" si="4" ref="G10:G29">C10*F10</f>
        <v>0</v>
      </c>
      <c r="H10" s="167"/>
      <c r="I10" s="170">
        <f aca="true" t="shared" si="5" ref="I10:I29">H10*C10</f>
        <v>0</v>
      </c>
      <c r="J10" s="165">
        <v>1</v>
      </c>
      <c r="K10" s="98">
        <f aca="true" t="shared" si="6" ref="K10:K29">C10*J10</f>
        <v>1</v>
      </c>
      <c r="L10" s="163">
        <v>1</v>
      </c>
      <c r="M10" s="170">
        <f aca="true" t="shared" si="7" ref="M10:M29">L10*C10</f>
        <v>1</v>
      </c>
      <c r="N10" s="165"/>
      <c r="O10" s="171">
        <f aca="true" t="shared" si="8" ref="O10:O29">C10*N10</f>
        <v>0</v>
      </c>
      <c r="P10" s="167"/>
      <c r="Q10" s="170">
        <f aca="true" t="shared" si="9" ref="Q10:Q29">P10*C10</f>
        <v>0</v>
      </c>
      <c r="R10" s="165">
        <v>1</v>
      </c>
      <c r="S10" s="98">
        <f aca="true" t="shared" si="10" ref="S10:S29">C10*R10</f>
        <v>1</v>
      </c>
      <c r="T10" s="163">
        <v>1</v>
      </c>
      <c r="U10" s="170">
        <f t="shared" si="0"/>
        <v>1</v>
      </c>
      <c r="V10" s="165"/>
      <c r="W10" s="171">
        <f t="shared" si="1"/>
        <v>0</v>
      </c>
      <c r="X10" s="144">
        <f t="shared" si="2"/>
        <v>120</v>
      </c>
      <c r="Y10" s="68" t="s">
        <v>23</v>
      </c>
      <c r="Z10" s="68" t="s">
        <v>19</v>
      </c>
    </row>
    <row r="11" spans="1:26" s="115" customFormat="1" ht="12.75">
      <c r="A11" s="68" t="s">
        <v>136</v>
      </c>
      <c r="B11" s="68" t="s">
        <v>25</v>
      </c>
      <c r="C11" s="161">
        <v>3</v>
      </c>
      <c r="D11" s="169"/>
      <c r="E11" s="170">
        <f>D11*C11</f>
        <v>0</v>
      </c>
      <c r="F11" s="165">
        <v>0.4</v>
      </c>
      <c r="G11" s="171">
        <f>C11*F11</f>
        <v>1.2000000000000002</v>
      </c>
      <c r="H11" s="167">
        <v>0.3</v>
      </c>
      <c r="I11" s="170">
        <f>H11*C11</f>
        <v>0.8999999999999999</v>
      </c>
      <c r="J11" s="165"/>
      <c r="K11" s="98">
        <f>C11*J11</f>
        <v>0</v>
      </c>
      <c r="L11" s="163"/>
      <c r="M11" s="170">
        <f>L11*C11</f>
        <v>0</v>
      </c>
      <c r="N11" s="165">
        <v>0.3</v>
      </c>
      <c r="O11" s="171">
        <f>C11*N11</f>
        <v>0.8999999999999999</v>
      </c>
      <c r="P11" s="167">
        <v>0.4</v>
      </c>
      <c r="Q11" s="170">
        <f>P11*C11</f>
        <v>1.2000000000000002</v>
      </c>
      <c r="R11" s="165"/>
      <c r="S11" s="98">
        <f>C11*R11</f>
        <v>0</v>
      </c>
      <c r="T11" s="163"/>
      <c r="U11" s="170">
        <f>C11*T11</f>
        <v>0</v>
      </c>
      <c r="V11" s="165">
        <v>0.4</v>
      </c>
      <c r="W11" s="171">
        <f t="shared" si="1"/>
        <v>1.2000000000000002</v>
      </c>
      <c r="X11" s="144">
        <f t="shared" si="2"/>
        <v>47</v>
      </c>
      <c r="Y11" s="68" t="s">
        <v>136</v>
      </c>
      <c r="Z11" s="68" t="s">
        <v>25</v>
      </c>
    </row>
    <row r="12" spans="1:26" s="115" customFormat="1" ht="12.75">
      <c r="A12" s="104" t="s">
        <v>92</v>
      </c>
      <c r="B12" s="68" t="s">
        <v>25</v>
      </c>
      <c r="C12" s="161">
        <v>2.5</v>
      </c>
      <c r="D12" s="169"/>
      <c r="E12" s="170">
        <f t="shared" si="3"/>
        <v>0</v>
      </c>
      <c r="F12" s="165"/>
      <c r="G12" s="171">
        <f t="shared" si="4"/>
        <v>0</v>
      </c>
      <c r="H12" s="167"/>
      <c r="I12" s="170">
        <f t="shared" si="5"/>
        <v>0</v>
      </c>
      <c r="J12" s="165"/>
      <c r="K12" s="98">
        <f t="shared" si="6"/>
        <v>0</v>
      </c>
      <c r="L12" s="163">
        <v>0.5</v>
      </c>
      <c r="M12" s="170">
        <f t="shared" si="7"/>
        <v>1.25</v>
      </c>
      <c r="N12" s="165"/>
      <c r="O12" s="171">
        <f t="shared" si="8"/>
        <v>0</v>
      </c>
      <c r="P12" s="167"/>
      <c r="Q12" s="170">
        <f t="shared" si="9"/>
        <v>0</v>
      </c>
      <c r="R12" s="165"/>
      <c r="S12" s="98">
        <f t="shared" si="10"/>
        <v>0</v>
      </c>
      <c r="T12" s="163">
        <v>1</v>
      </c>
      <c r="U12" s="170">
        <f t="shared" si="0"/>
        <v>2.5</v>
      </c>
      <c r="V12" s="165">
        <v>1</v>
      </c>
      <c r="W12" s="171">
        <f t="shared" si="1"/>
        <v>2.5</v>
      </c>
      <c r="X12" s="144">
        <f t="shared" si="2"/>
        <v>60</v>
      </c>
      <c r="Y12" s="104" t="s">
        <v>92</v>
      </c>
      <c r="Z12" s="68" t="s">
        <v>25</v>
      </c>
    </row>
    <row r="13" spans="1:26" s="115" customFormat="1" ht="12.75">
      <c r="A13" s="104" t="s">
        <v>91</v>
      </c>
      <c r="B13" s="68" t="s">
        <v>25</v>
      </c>
      <c r="C13" s="161">
        <v>2.5</v>
      </c>
      <c r="D13" s="169"/>
      <c r="E13" s="170">
        <f t="shared" si="3"/>
        <v>0</v>
      </c>
      <c r="F13" s="165"/>
      <c r="G13" s="171">
        <f t="shared" si="4"/>
        <v>0</v>
      </c>
      <c r="H13" s="167"/>
      <c r="I13" s="170">
        <f t="shared" si="5"/>
        <v>0</v>
      </c>
      <c r="J13" s="165"/>
      <c r="K13" s="98">
        <f t="shared" si="6"/>
        <v>0</v>
      </c>
      <c r="L13" s="163"/>
      <c r="M13" s="170">
        <f t="shared" si="7"/>
        <v>0</v>
      </c>
      <c r="N13" s="165"/>
      <c r="O13" s="171">
        <f t="shared" si="8"/>
        <v>0</v>
      </c>
      <c r="P13" s="167"/>
      <c r="Q13" s="170">
        <f t="shared" si="9"/>
        <v>0</v>
      </c>
      <c r="R13" s="165"/>
      <c r="S13" s="98">
        <f t="shared" si="10"/>
        <v>0</v>
      </c>
      <c r="T13" s="163"/>
      <c r="U13" s="170">
        <f t="shared" si="0"/>
        <v>0</v>
      </c>
      <c r="V13" s="165"/>
      <c r="W13" s="171">
        <f t="shared" si="1"/>
        <v>0</v>
      </c>
      <c r="X13" s="144">
        <f t="shared" si="2"/>
        <v>0</v>
      </c>
      <c r="Y13" s="104" t="s">
        <v>91</v>
      </c>
      <c r="Z13" s="68" t="s">
        <v>25</v>
      </c>
    </row>
    <row r="14" spans="1:26" s="115" customFormat="1" ht="12.75">
      <c r="A14" s="68" t="s">
        <v>31</v>
      </c>
      <c r="B14" s="68" t="s">
        <v>19</v>
      </c>
      <c r="C14" s="161">
        <v>2.2</v>
      </c>
      <c r="D14" s="169"/>
      <c r="E14" s="170">
        <f t="shared" si="3"/>
        <v>0</v>
      </c>
      <c r="F14" s="165"/>
      <c r="G14" s="171">
        <f t="shared" si="4"/>
        <v>0</v>
      </c>
      <c r="H14" s="167"/>
      <c r="I14" s="170">
        <f t="shared" si="5"/>
        <v>0</v>
      </c>
      <c r="J14" s="165"/>
      <c r="K14" s="98">
        <f t="shared" si="6"/>
        <v>0</v>
      </c>
      <c r="L14" s="163"/>
      <c r="M14" s="170">
        <f t="shared" si="7"/>
        <v>0</v>
      </c>
      <c r="N14" s="165"/>
      <c r="O14" s="171">
        <f t="shared" si="8"/>
        <v>0</v>
      </c>
      <c r="P14" s="167"/>
      <c r="Q14" s="170">
        <f t="shared" si="9"/>
        <v>0</v>
      </c>
      <c r="R14" s="165">
        <v>1</v>
      </c>
      <c r="S14" s="98">
        <f t="shared" si="10"/>
        <v>2.2</v>
      </c>
      <c r="T14" s="163">
        <v>1</v>
      </c>
      <c r="U14" s="170">
        <f t="shared" si="0"/>
        <v>2.2</v>
      </c>
      <c r="V14" s="165"/>
      <c r="W14" s="171">
        <f t="shared" si="1"/>
        <v>0</v>
      </c>
      <c r="X14" s="144">
        <f t="shared" si="2"/>
        <v>50</v>
      </c>
      <c r="Y14" s="68" t="s">
        <v>31</v>
      </c>
      <c r="Z14" s="68" t="s">
        <v>19</v>
      </c>
    </row>
    <row r="15" spans="1:26" s="115" customFormat="1" ht="12.75">
      <c r="A15" s="68" t="s">
        <v>67</v>
      </c>
      <c r="B15" s="68" t="s">
        <v>25</v>
      </c>
      <c r="C15" s="161">
        <v>2.8</v>
      </c>
      <c r="D15" s="169"/>
      <c r="E15" s="170">
        <f>D15*C15</f>
        <v>0</v>
      </c>
      <c r="F15" s="165"/>
      <c r="G15" s="171">
        <f>C15*F15</f>
        <v>0</v>
      </c>
      <c r="H15" s="167"/>
      <c r="I15" s="170">
        <f>H15*C15</f>
        <v>0</v>
      </c>
      <c r="J15" s="165"/>
      <c r="K15" s="98">
        <f>C15*J15</f>
        <v>0</v>
      </c>
      <c r="L15" s="163">
        <v>1</v>
      </c>
      <c r="M15" s="170">
        <f>L15*C15</f>
        <v>2.8</v>
      </c>
      <c r="N15" s="165"/>
      <c r="O15" s="171">
        <f>C15*N15</f>
        <v>0</v>
      </c>
      <c r="P15" s="167"/>
      <c r="Q15" s="170">
        <f>P15*C15</f>
        <v>0</v>
      </c>
      <c r="R15" s="165"/>
      <c r="S15" s="98">
        <f>C15*R15</f>
        <v>0</v>
      </c>
      <c r="T15" s="163"/>
      <c r="U15" s="170">
        <f>C15*T15</f>
        <v>0</v>
      </c>
      <c r="V15" s="165">
        <v>1</v>
      </c>
      <c r="W15" s="171">
        <f t="shared" si="1"/>
        <v>2.8</v>
      </c>
      <c r="X15" s="144">
        <f t="shared" si="2"/>
        <v>50</v>
      </c>
      <c r="Y15" s="68" t="s">
        <v>67</v>
      </c>
      <c r="Z15" s="68" t="s">
        <v>25</v>
      </c>
    </row>
    <row r="16" spans="1:26" s="115" customFormat="1" ht="12.75">
      <c r="A16" s="68" t="s">
        <v>96</v>
      </c>
      <c r="B16" s="68" t="s">
        <v>25</v>
      </c>
      <c r="C16" s="161">
        <v>5</v>
      </c>
      <c r="D16" s="169">
        <v>1</v>
      </c>
      <c r="E16" s="170">
        <f>D16*C16</f>
        <v>5</v>
      </c>
      <c r="F16" s="165"/>
      <c r="G16" s="171">
        <f>C16*F16</f>
        <v>0</v>
      </c>
      <c r="H16" s="167"/>
      <c r="I16" s="170">
        <f>H16*C16</f>
        <v>0</v>
      </c>
      <c r="J16" s="165">
        <v>1</v>
      </c>
      <c r="K16" s="98">
        <f>C16*J16</f>
        <v>5</v>
      </c>
      <c r="L16" s="163">
        <v>1</v>
      </c>
      <c r="M16" s="170">
        <f>L16*C16</f>
        <v>5</v>
      </c>
      <c r="N16" s="165"/>
      <c r="O16" s="171">
        <f>C16*N16</f>
        <v>0</v>
      </c>
      <c r="P16" s="167"/>
      <c r="Q16" s="170">
        <f>P16*C16</f>
        <v>0</v>
      </c>
      <c r="R16" s="165">
        <v>0.5</v>
      </c>
      <c r="S16" s="98">
        <f>C16*R16</f>
        <v>2.5</v>
      </c>
      <c r="T16" s="163">
        <v>0.7</v>
      </c>
      <c r="U16" s="170">
        <f>C16*T16</f>
        <v>3.5</v>
      </c>
      <c r="V16" s="165"/>
      <c r="W16" s="171">
        <f t="shared" si="1"/>
        <v>0</v>
      </c>
      <c r="X16" s="144">
        <f t="shared" si="2"/>
        <v>99</v>
      </c>
      <c r="Y16" s="68" t="s">
        <v>96</v>
      </c>
      <c r="Z16" s="68" t="s">
        <v>25</v>
      </c>
    </row>
    <row r="17" spans="1:26" s="115" customFormat="1" ht="12" customHeight="1">
      <c r="A17" s="104" t="s">
        <v>137</v>
      </c>
      <c r="B17" s="68" t="s">
        <v>25</v>
      </c>
      <c r="C17" s="161">
        <v>2.2</v>
      </c>
      <c r="D17" s="169"/>
      <c r="E17" s="170">
        <f t="shared" si="3"/>
        <v>0</v>
      </c>
      <c r="F17" s="165"/>
      <c r="G17" s="171">
        <f t="shared" si="4"/>
        <v>0</v>
      </c>
      <c r="H17" s="167"/>
      <c r="I17" s="170">
        <f t="shared" si="5"/>
        <v>0</v>
      </c>
      <c r="J17" s="165"/>
      <c r="K17" s="98">
        <f t="shared" si="6"/>
        <v>0</v>
      </c>
      <c r="L17" s="163"/>
      <c r="M17" s="170">
        <f t="shared" si="7"/>
        <v>0</v>
      </c>
      <c r="N17" s="165"/>
      <c r="O17" s="171">
        <f t="shared" si="8"/>
        <v>0</v>
      </c>
      <c r="P17" s="167"/>
      <c r="Q17" s="170">
        <f t="shared" si="9"/>
        <v>0</v>
      </c>
      <c r="R17" s="165"/>
      <c r="S17" s="98">
        <f t="shared" si="10"/>
        <v>0</v>
      </c>
      <c r="T17" s="163"/>
      <c r="U17" s="170">
        <f t="shared" si="0"/>
        <v>0</v>
      </c>
      <c r="V17" s="165">
        <v>1</v>
      </c>
      <c r="W17" s="171">
        <f t="shared" si="1"/>
        <v>2.2</v>
      </c>
      <c r="X17" s="144">
        <f t="shared" si="2"/>
        <v>30</v>
      </c>
      <c r="Y17" s="104" t="s">
        <v>137</v>
      </c>
      <c r="Z17" s="68" t="s">
        <v>25</v>
      </c>
    </row>
    <row r="18" spans="1:26" s="115" customFormat="1" ht="12.75">
      <c r="A18" s="104" t="s">
        <v>138</v>
      </c>
      <c r="B18" s="68" t="s">
        <v>25</v>
      </c>
      <c r="C18" s="161">
        <v>3</v>
      </c>
      <c r="D18" s="169"/>
      <c r="E18" s="170">
        <f t="shared" si="3"/>
        <v>0</v>
      </c>
      <c r="F18" s="165"/>
      <c r="G18" s="171">
        <f t="shared" si="4"/>
        <v>0</v>
      </c>
      <c r="H18" s="167">
        <v>0.3</v>
      </c>
      <c r="I18" s="170">
        <f t="shared" si="5"/>
        <v>0.8999999999999999</v>
      </c>
      <c r="J18" s="165"/>
      <c r="K18" s="98">
        <f t="shared" si="6"/>
        <v>0</v>
      </c>
      <c r="L18" s="163"/>
      <c r="M18" s="170">
        <f t="shared" si="7"/>
        <v>0</v>
      </c>
      <c r="N18" s="165"/>
      <c r="O18" s="171">
        <f t="shared" si="8"/>
        <v>0</v>
      </c>
      <c r="P18" s="167"/>
      <c r="Q18" s="170">
        <f t="shared" si="9"/>
        <v>0</v>
      </c>
      <c r="R18" s="165">
        <v>0.3</v>
      </c>
      <c r="S18" s="98">
        <f t="shared" si="10"/>
        <v>0.8999999999999999</v>
      </c>
      <c r="T18" s="163"/>
      <c r="U18" s="170">
        <f t="shared" si="0"/>
        <v>0</v>
      </c>
      <c r="V18" s="165"/>
      <c r="W18" s="171">
        <f t="shared" si="1"/>
        <v>0</v>
      </c>
      <c r="X18" s="144">
        <f t="shared" si="2"/>
        <v>15</v>
      </c>
      <c r="Y18" s="104" t="s">
        <v>138</v>
      </c>
      <c r="Z18" s="68" t="s">
        <v>25</v>
      </c>
    </row>
    <row r="19" spans="1:26" s="115" customFormat="1" ht="12.75">
      <c r="A19" s="68" t="s">
        <v>119</v>
      </c>
      <c r="B19" s="68" t="s">
        <v>25</v>
      </c>
      <c r="C19" s="161">
        <v>2.5</v>
      </c>
      <c r="D19" s="169"/>
      <c r="E19" s="170">
        <f t="shared" si="3"/>
        <v>0</v>
      </c>
      <c r="F19" s="165">
        <v>1</v>
      </c>
      <c r="G19" s="171">
        <f t="shared" si="4"/>
        <v>2.5</v>
      </c>
      <c r="H19" s="167">
        <v>0.8</v>
      </c>
      <c r="I19" s="170">
        <f t="shared" si="5"/>
        <v>2</v>
      </c>
      <c r="J19" s="165"/>
      <c r="K19" s="98">
        <f t="shared" si="6"/>
        <v>0</v>
      </c>
      <c r="L19" s="163"/>
      <c r="M19" s="170">
        <f t="shared" si="7"/>
        <v>0</v>
      </c>
      <c r="N19" s="165">
        <v>0.8</v>
      </c>
      <c r="O19" s="171">
        <f t="shared" si="8"/>
        <v>2</v>
      </c>
      <c r="P19" s="167">
        <v>1</v>
      </c>
      <c r="Q19" s="170">
        <f t="shared" si="9"/>
        <v>2.5</v>
      </c>
      <c r="R19" s="165"/>
      <c r="S19" s="98">
        <f t="shared" si="10"/>
        <v>0</v>
      </c>
      <c r="T19" s="163"/>
      <c r="U19" s="170">
        <f t="shared" si="0"/>
        <v>0</v>
      </c>
      <c r="V19" s="165">
        <v>0.8</v>
      </c>
      <c r="W19" s="171">
        <f t="shared" si="1"/>
        <v>2</v>
      </c>
      <c r="X19" s="144">
        <f t="shared" si="2"/>
        <v>114</v>
      </c>
      <c r="Y19" s="68" t="s">
        <v>119</v>
      </c>
      <c r="Z19" s="68" t="s">
        <v>25</v>
      </c>
    </row>
    <row r="20" spans="1:26" s="115" customFormat="1" ht="12.75">
      <c r="A20" s="68" t="s">
        <v>98</v>
      </c>
      <c r="B20" s="68" t="s">
        <v>25</v>
      </c>
      <c r="C20" s="161">
        <v>2.8</v>
      </c>
      <c r="D20" s="169">
        <v>1</v>
      </c>
      <c r="E20" s="170">
        <f t="shared" si="3"/>
        <v>2.8</v>
      </c>
      <c r="F20" s="165">
        <v>1</v>
      </c>
      <c r="G20" s="171">
        <f t="shared" si="4"/>
        <v>2.8</v>
      </c>
      <c r="H20" s="167">
        <v>1</v>
      </c>
      <c r="I20" s="170">
        <f t="shared" si="5"/>
        <v>2.8</v>
      </c>
      <c r="J20" s="165">
        <v>0.8</v>
      </c>
      <c r="K20" s="98">
        <f t="shared" si="6"/>
        <v>2.2399999999999998</v>
      </c>
      <c r="L20" s="163">
        <v>0.5</v>
      </c>
      <c r="M20" s="170">
        <f t="shared" si="7"/>
        <v>1.4</v>
      </c>
      <c r="N20" s="165">
        <v>0.8</v>
      </c>
      <c r="O20" s="171">
        <f t="shared" si="8"/>
        <v>2.2399999999999998</v>
      </c>
      <c r="P20" s="167"/>
      <c r="Q20" s="170">
        <f t="shared" si="9"/>
        <v>0</v>
      </c>
      <c r="R20" s="165">
        <v>1</v>
      </c>
      <c r="S20" s="98">
        <f t="shared" si="10"/>
        <v>2.8</v>
      </c>
      <c r="T20" s="163">
        <v>1</v>
      </c>
      <c r="U20" s="170">
        <f t="shared" si="0"/>
        <v>2.8</v>
      </c>
      <c r="V20" s="165"/>
      <c r="W20" s="171">
        <f t="shared" si="1"/>
        <v>0</v>
      </c>
      <c r="X20" s="144">
        <f t="shared" si="2"/>
        <v>178</v>
      </c>
      <c r="Y20" s="68" t="s">
        <v>98</v>
      </c>
      <c r="Z20" s="68" t="s">
        <v>25</v>
      </c>
    </row>
    <row r="21" spans="1:26" s="115" customFormat="1" ht="12.75">
      <c r="A21" s="68" t="s">
        <v>120</v>
      </c>
      <c r="B21" s="68" t="s">
        <v>25</v>
      </c>
      <c r="C21" s="161">
        <v>3</v>
      </c>
      <c r="D21" s="169"/>
      <c r="E21" s="170">
        <f t="shared" si="3"/>
        <v>0</v>
      </c>
      <c r="F21" s="165">
        <v>1</v>
      </c>
      <c r="G21" s="171">
        <f t="shared" si="4"/>
        <v>3</v>
      </c>
      <c r="H21" s="167">
        <v>0.7</v>
      </c>
      <c r="I21" s="170">
        <f t="shared" si="5"/>
        <v>2.0999999999999996</v>
      </c>
      <c r="J21" s="165"/>
      <c r="K21" s="98">
        <f t="shared" si="6"/>
        <v>0</v>
      </c>
      <c r="L21" s="163"/>
      <c r="M21" s="170">
        <f t="shared" si="7"/>
        <v>0</v>
      </c>
      <c r="N21" s="165">
        <v>0.5</v>
      </c>
      <c r="O21" s="171">
        <f t="shared" si="8"/>
        <v>1.5</v>
      </c>
      <c r="P21" s="167"/>
      <c r="Q21" s="170">
        <f t="shared" si="9"/>
        <v>0</v>
      </c>
      <c r="R21" s="165">
        <v>0.7</v>
      </c>
      <c r="S21" s="98">
        <f t="shared" si="10"/>
        <v>2.0999999999999996</v>
      </c>
      <c r="T21" s="163">
        <v>0.6</v>
      </c>
      <c r="U21" s="170">
        <f t="shared" si="0"/>
        <v>1.7999999999999998</v>
      </c>
      <c r="V21" s="165"/>
      <c r="W21" s="171">
        <f t="shared" si="1"/>
        <v>0</v>
      </c>
      <c r="X21" s="144">
        <f t="shared" si="2"/>
        <v>92</v>
      </c>
      <c r="Y21" s="68" t="s">
        <v>120</v>
      </c>
      <c r="Z21" s="68" t="s">
        <v>25</v>
      </c>
    </row>
    <row r="22" spans="1:26" s="115" customFormat="1" ht="12.75">
      <c r="A22" s="68" t="s">
        <v>139</v>
      </c>
      <c r="B22" s="68" t="s">
        <v>21</v>
      </c>
      <c r="C22" s="161">
        <v>0.5</v>
      </c>
      <c r="D22" s="169"/>
      <c r="E22" s="170">
        <f>D22*C22</f>
        <v>0</v>
      </c>
      <c r="F22" s="165">
        <v>2</v>
      </c>
      <c r="G22" s="171">
        <f>C22*F22</f>
        <v>1</v>
      </c>
      <c r="H22" s="167"/>
      <c r="I22" s="170">
        <f>H22*C22</f>
        <v>0</v>
      </c>
      <c r="J22" s="165"/>
      <c r="K22" s="98">
        <f>C22*J22</f>
        <v>0</v>
      </c>
      <c r="L22" s="163">
        <v>2</v>
      </c>
      <c r="M22" s="170">
        <f>L22*C22</f>
        <v>1</v>
      </c>
      <c r="N22" s="165">
        <v>2</v>
      </c>
      <c r="O22" s="171">
        <f>C22*N22</f>
        <v>1</v>
      </c>
      <c r="P22" s="167">
        <v>2</v>
      </c>
      <c r="Q22" s="170">
        <f>P22*C22</f>
        <v>1</v>
      </c>
      <c r="R22" s="165">
        <v>2</v>
      </c>
      <c r="S22" s="98">
        <f>C22*R22</f>
        <v>1</v>
      </c>
      <c r="T22" s="163">
        <v>1</v>
      </c>
      <c r="U22" s="170">
        <f>C22*T22</f>
        <v>0.5</v>
      </c>
      <c r="V22" s="165">
        <v>1</v>
      </c>
      <c r="W22" s="171">
        <f t="shared" si="1"/>
        <v>0.5</v>
      </c>
      <c r="X22" s="144">
        <f t="shared" si="2"/>
        <v>310</v>
      </c>
      <c r="Y22" s="68" t="s">
        <v>139</v>
      </c>
      <c r="Z22" s="68" t="s">
        <v>21</v>
      </c>
    </row>
    <row r="23" spans="1:26" s="115" customFormat="1" ht="12.75">
      <c r="A23" s="104" t="s">
        <v>121</v>
      </c>
      <c r="B23" s="68" t="s">
        <v>21</v>
      </c>
      <c r="C23" s="161">
        <v>1</v>
      </c>
      <c r="D23" s="169"/>
      <c r="E23" s="170">
        <f t="shared" si="3"/>
        <v>0</v>
      </c>
      <c r="F23" s="165">
        <v>1</v>
      </c>
      <c r="G23" s="171">
        <f t="shared" si="4"/>
        <v>1</v>
      </c>
      <c r="H23" s="167">
        <v>1</v>
      </c>
      <c r="I23" s="170">
        <f t="shared" si="5"/>
        <v>1</v>
      </c>
      <c r="J23" s="165"/>
      <c r="K23" s="98">
        <f t="shared" si="6"/>
        <v>0</v>
      </c>
      <c r="L23" s="163"/>
      <c r="M23" s="170">
        <f t="shared" si="7"/>
        <v>0</v>
      </c>
      <c r="N23" s="165">
        <v>1</v>
      </c>
      <c r="O23" s="171">
        <f t="shared" si="8"/>
        <v>1</v>
      </c>
      <c r="P23" s="167">
        <v>1</v>
      </c>
      <c r="Q23" s="170">
        <f t="shared" si="9"/>
        <v>1</v>
      </c>
      <c r="R23" s="165"/>
      <c r="S23" s="98">
        <f t="shared" si="10"/>
        <v>0</v>
      </c>
      <c r="T23" s="163"/>
      <c r="U23" s="170">
        <f t="shared" si="0"/>
        <v>0</v>
      </c>
      <c r="V23" s="165"/>
      <c r="W23" s="171">
        <f t="shared" si="1"/>
        <v>0</v>
      </c>
      <c r="X23" s="144">
        <f t="shared" si="2"/>
        <v>100</v>
      </c>
      <c r="Y23" s="104" t="s">
        <v>121</v>
      </c>
      <c r="Z23" s="68" t="s">
        <v>21</v>
      </c>
    </row>
    <row r="24" spans="1:26" s="115" customFormat="1" ht="12.75">
      <c r="A24" s="68" t="s">
        <v>140</v>
      </c>
      <c r="B24" s="68" t="s">
        <v>21</v>
      </c>
      <c r="C24" s="161">
        <v>2</v>
      </c>
      <c r="D24" s="169"/>
      <c r="E24" s="170">
        <f t="shared" si="3"/>
        <v>0</v>
      </c>
      <c r="F24" s="165">
        <v>1</v>
      </c>
      <c r="G24" s="171">
        <f t="shared" si="4"/>
        <v>2</v>
      </c>
      <c r="H24" s="167">
        <v>1</v>
      </c>
      <c r="I24" s="170">
        <f t="shared" si="5"/>
        <v>2</v>
      </c>
      <c r="J24" s="165"/>
      <c r="K24" s="98">
        <f t="shared" si="6"/>
        <v>0</v>
      </c>
      <c r="L24" s="163">
        <v>1</v>
      </c>
      <c r="M24" s="170">
        <f t="shared" si="7"/>
        <v>2</v>
      </c>
      <c r="N24" s="165">
        <v>1</v>
      </c>
      <c r="O24" s="171">
        <f t="shared" si="8"/>
        <v>2</v>
      </c>
      <c r="P24" s="167">
        <v>1</v>
      </c>
      <c r="Q24" s="170">
        <f t="shared" si="9"/>
        <v>2</v>
      </c>
      <c r="R24" s="165">
        <v>1</v>
      </c>
      <c r="S24" s="98">
        <f t="shared" si="10"/>
        <v>2</v>
      </c>
      <c r="T24" s="163"/>
      <c r="U24" s="170">
        <f t="shared" si="0"/>
        <v>0</v>
      </c>
      <c r="V24" s="165"/>
      <c r="W24" s="171">
        <f t="shared" si="1"/>
        <v>0</v>
      </c>
      <c r="X24" s="144">
        <f t="shared" si="2"/>
        <v>150</v>
      </c>
      <c r="Y24" s="68" t="s">
        <v>140</v>
      </c>
      <c r="Z24" s="68" t="s">
        <v>21</v>
      </c>
    </row>
    <row r="25" spans="1:26" s="115" customFormat="1" ht="12.75">
      <c r="A25" s="68" t="s">
        <v>141</v>
      </c>
      <c r="B25" s="68" t="s">
        <v>25</v>
      </c>
      <c r="C25" s="161">
        <v>1.5</v>
      </c>
      <c r="D25" s="169"/>
      <c r="E25" s="170">
        <f t="shared" si="3"/>
        <v>0</v>
      </c>
      <c r="F25" s="165"/>
      <c r="G25" s="171">
        <f t="shared" si="4"/>
        <v>0</v>
      </c>
      <c r="H25" s="167">
        <v>2</v>
      </c>
      <c r="I25" s="170">
        <f t="shared" si="5"/>
        <v>3</v>
      </c>
      <c r="J25" s="165">
        <v>2</v>
      </c>
      <c r="K25" s="98">
        <f t="shared" si="6"/>
        <v>3</v>
      </c>
      <c r="L25" s="163"/>
      <c r="M25" s="170">
        <f t="shared" si="7"/>
        <v>0</v>
      </c>
      <c r="N25" s="165"/>
      <c r="O25" s="171">
        <f t="shared" si="8"/>
        <v>0</v>
      </c>
      <c r="P25" s="167"/>
      <c r="Q25" s="170">
        <f t="shared" si="9"/>
        <v>0</v>
      </c>
      <c r="R25" s="165"/>
      <c r="S25" s="98">
        <f t="shared" si="10"/>
        <v>0</v>
      </c>
      <c r="T25" s="163"/>
      <c r="U25" s="170">
        <f t="shared" si="0"/>
        <v>0</v>
      </c>
      <c r="V25" s="165"/>
      <c r="W25" s="171">
        <f t="shared" si="1"/>
        <v>0</v>
      </c>
      <c r="X25" s="144">
        <f t="shared" si="2"/>
        <v>100</v>
      </c>
      <c r="Y25" s="68" t="s">
        <v>141</v>
      </c>
      <c r="Z25" s="68" t="s">
        <v>25</v>
      </c>
    </row>
    <row r="26" spans="1:26" s="115" customFormat="1" ht="12.75">
      <c r="A26" s="104" t="s">
        <v>142</v>
      </c>
      <c r="B26" s="68" t="s">
        <v>25</v>
      </c>
      <c r="C26" s="161">
        <v>12</v>
      </c>
      <c r="D26" s="169">
        <v>0.5</v>
      </c>
      <c r="E26" s="170">
        <f>D26*C26</f>
        <v>6</v>
      </c>
      <c r="F26" s="165"/>
      <c r="G26" s="171">
        <f>C26*F26</f>
        <v>0</v>
      </c>
      <c r="H26" s="167"/>
      <c r="I26" s="170">
        <f>H26*C26</f>
        <v>0</v>
      </c>
      <c r="J26" s="165">
        <v>0.3</v>
      </c>
      <c r="K26" s="98">
        <f>C26*J26</f>
        <v>3.5999999999999996</v>
      </c>
      <c r="L26" s="163"/>
      <c r="M26" s="170">
        <f>L26*C26</f>
        <v>0</v>
      </c>
      <c r="N26" s="165">
        <v>0.2</v>
      </c>
      <c r="O26" s="171">
        <f>C26*N26</f>
        <v>2.4000000000000004</v>
      </c>
      <c r="P26" s="167">
        <v>0.4</v>
      </c>
      <c r="Q26" s="170">
        <f>P26*C26</f>
        <v>4.800000000000001</v>
      </c>
      <c r="R26" s="165"/>
      <c r="S26" s="98">
        <f>C26*R26</f>
        <v>0</v>
      </c>
      <c r="T26" s="163"/>
      <c r="U26" s="170">
        <f>C26*T26</f>
        <v>0</v>
      </c>
      <c r="V26" s="165">
        <v>0.3</v>
      </c>
      <c r="W26" s="171">
        <f t="shared" si="1"/>
        <v>3.5999999999999996</v>
      </c>
      <c r="X26" s="144">
        <f t="shared" si="2"/>
        <v>42</v>
      </c>
      <c r="Y26" s="104" t="s">
        <v>142</v>
      </c>
      <c r="Z26" s="68" t="s">
        <v>25</v>
      </c>
    </row>
    <row r="27" spans="1:26" s="115" customFormat="1" ht="12.75">
      <c r="A27" s="68" t="s">
        <v>103</v>
      </c>
      <c r="B27" s="68" t="s">
        <v>19</v>
      </c>
      <c r="C27" s="161">
        <v>1</v>
      </c>
      <c r="D27" s="169"/>
      <c r="E27" s="170">
        <f>D27*C27</f>
        <v>0</v>
      </c>
      <c r="F27" s="165"/>
      <c r="G27" s="171">
        <f>C27*F27</f>
        <v>0</v>
      </c>
      <c r="H27" s="167"/>
      <c r="I27" s="170">
        <f>H27*C27</f>
        <v>0</v>
      </c>
      <c r="J27" s="165"/>
      <c r="K27" s="98">
        <f>C27*J27</f>
        <v>0</v>
      </c>
      <c r="L27" s="163"/>
      <c r="M27" s="170">
        <f>L27*C27</f>
        <v>0</v>
      </c>
      <c r="N27" s="165"/>
      <c r="O27" s="171">
        <f>C27*N27</f>
        <v>0</v>
      </c>
      <c r="P27" s="167"/>
      <c r="Q27" s="170">
        <f>P27*C27</f>
        <v>0</v>
      </c>
      <c r="R27" s="165"/>
      <c r="S27" s="98">
        <f>C27*R27</f>
        <v>0</v>
      </c>
      <c r="T27" s="163"/>
      <c r="U27" s="170">
        <f>C27*T27</f>
        <v>0</v>
      </c>
      <c r="V27" s="165"/>
      <c r="W27" s="171">
        <f t="shared" si="1"/>
        <v>0</v>
      </c>
      <c r="X27" s="144">
        <f t="shared" si="2"/>
        <v>0</v>
      </c>
      <c r="Y27" s="68" t="s">
        <v>103</v>
      </c>
      <c r="Z27" s="68" t="s">
        <v>19</v>
      </c>
    </row>
    <row r="28" spans="1:26" s="115" customFormat="1" ht="12.75">
      <c r="A28" s="68" t="s">
        <v>143</v>
      </c>
      <c r="B28" s="68" t="s">
        <v>25</v>
      </c>
      <c r="C28" s="161">
        <v>4</v>
      </c>
      <c r="D28" s="169"/>
      <c r="E28" s="170">
        <f>D28*C28</f>
        <v>0</v>
      </c>
      <c r="F28" s="165"/>
      <c r="G28" s="171">
        <f>C28*F28</f>
        <v>0</v>
      </c>
      <c r="H28" s="167"/>
      <c r="I28" s="170">
        <f>H28*C28</f>
        <v>0</v>
      </c>
      <c r="J28" s="165"/>
      <c r="K28" s="98">
        <f>C28*J28</f>
        <v>0</v>
      </c>
      <c r="L28" s="163"/>
      <c r="M28" s="170">
        <f>L28*C28</f>
        <v>0</v>
      </c>
      <c r="N28" s="165"/>
      <c r="O28" s="171">
        <f>C28*N28</f>
        <v>0</v>
      </c>
      <c r="P28" s="167"/>
      <c r="Q28" s="170">
        <f>P28*C28</f>
        <v>0</v>
      </c>
      <c r="R28" s="165"/>
      <c r="S28" s="98">
        <f>C28*R28</f>
        <v>0</v>
      </c>
      <c r="T28" s="163"/>
      <c r="U28" s="170">
        <f>C28*T28</f>
        <v>0</v>
      </c>
      <c r="V28" s="165"/>
      <c r="W28" s="171">
        <f t="shared" si="1"/>
        <v>0</v>
      </c>
      <c r="X28" s="144">
        <f t="shared" si="2"/>
        <v>0</v>
      </c>
      <c r="Y28" s="68" t="s">
        <v>143</v>
      </c>
      <c r="Z28" s="68" t="s">
        <v>25</v>
      </c>
    </row>
    <row r="29" spans="1:26" s="115" customFormat="1" ht="12.75">
      <c r="A29" s="68" t="s">
        <v>71</v>
      </c>
      <c r="B29" s="68" t="s">
        <v>88</v>
      </c>
      <c r="C29" s="161">
        <v>0.5</v>
      </c>
      <c r="D29" s="169"/>
      <c r="E29" s="170">
        <f t="shared" si="3"/>
        <v>0</v>
      </c>
      <c r="F29" s="165">
        <v>1</v>
      </c>
      <c r="G29" s="171">
        <f t="shared" si="4"/>
        <v>0.5</v>
      </c>
      <c r="H29" s="167"/>
      <c r="I29" s="170">
        <f t="shared" si="5"/>
        <v>0</v>
      </c>
      <c r="J29" s="165"/>
      <c r="K29" s="98">
        <f t="shared" si="6"/>
        <v>0</v>
      </c>
      <c r="L29" s="163"/>
      <c r="M29" s="170">
        <f t="shared" si="7"/>
        <v>0</v>
      </c>
      <c r="N29" s="165"/>
      <c r="O29" s="171">
        <f t="shared" si="8"/>
        <v>0</v>
      </c>
      <c r="P29" s="167">
        <v>1</v>
      </c>
      <c r="Q29" s="170">
        <f t="shared" si="9"/>
        <v>0.5</v>
      </c>
      <c r="R29" s="165"/>
      <c r="S29" s="98">
        <f t="shared" si="10"/>
        <v>0</v>
      </c>
      <c r="T29" s="163">
        <v>1</v>
      </c>
      <c r="U29" s="170">
        <f t="shared" si="0"/>
        <v>0.5</v>
      </c>
      <c r="V29" s="165"/>
      <c r="W29" s="171">
        <f t="shared" si="1"/>
        <v>0</v>
      </c>
      <c r="X29" s="144">
        <f t="shared" si="2"/>
        <v>70</v>
      </c>
      <c r="Y29" s="68" t="s">
        <v>71</v>
      </c>
      <c r="Z29" s="68" t="s">
        <v>88</v>
      </c>
    </row>
    <row r="30" spans="1:24" s="115" customFormat="1" ht="12.75">
      <c r="A30" s="128" t="s">
        <v>34</v>
      </c>
      <c r="B30" s="128"/>
      <c r="C30" s="172"/>
      <c r="D30" s="173"/>
      <c r="E30" s="174">
        <f>SUM(E6:E29)</f>
        <v>16.8</v>
      </c>
      <c r="F30" s="175"/>
      <c r="G30" s="176">
        <f>SUM(G6:G29)</f>
        <v>16</v>
      </c>
      <c r="H30" s="177"/>
      <c r="I30" s="174">
        <f>SUM(I6:I29)</f>
        <v>16.7</v>
      </c>
      <c r="J30" s="175"/>
      <c r="K30" s="178">
        <f>SUM(K6:K29)</f>
        <v>16.84</v>
      </c>
      <c r="L30" s="179"/>
      <c r="M30" s="174">
        <f>SUM(M6:M29)</f>
        <v>16.450000000000003</v>
      </c>
      <c r="N30" s="175"/>
      <c r="O30" s="176">
        <f>SUM(O6:O29)</f>
        <v>16.04</v>
      </c>
      <c r="P30" s="177"/>
      <c r="Q30" s="174">
        <f>SUM(Q6:Q29)</f>
        <v>16</v>
      </c>
      <c r="R30" s="175"/>
      <c r="S30" s="178">
        <f>SUM(S6:S29)</f>
        <v>16.5</v>
      </c>
      <c r="T30" s="179"/>
      <c r="U30" s="174">
        <f>SUM(U6:U29)</f>
        <v>16.3</v>
      </c>
      <c r="V30" s="175"/>
      <c r="W30" s="176">
        <f>SUM(W6:W29)</f>
        <v>16.799999999999997</v>
      </c>
      <c r="X30" s="121"/>
    </row>
    <row r="31" spans="1:24" s="115" customFormat="1" ht="12.75">
      <c r="A31" s="111" t="s">
        <v>104</v>
      </c>
      <c r="B31" s="112">
        <f>SUM(E30,I30,M30,Q30,U30)</f>
        <v>82.25</v>
      </c>
      <c r="C31" s="155" t="s">
        <v>105</v>
      </c>
      <c r="D31" s="155"/>
      <c r="E31" s="180">
        <f>B31+Aout!E25</f>
        <v>359.55</v>
      </c>
      <c r="F31" s="181"/>
      <c r="G31" s="182" t="s">
        <v>144</v>
      </c>
      <c r="H31" s="181"/>
      <c r="I31" s="180"/>
      <c r="J31" s="181"/>
      <c r="K31" s="180"/>
      <c r="L31" s="181"/>
      <c r="M31" s="180"/>
      <c r="N31" s="181"/>
      <c r="O31" s="180"/>
      <c r="P31" s="181"/>
      <c r="Q31" s="180"/>
      <c r="R31" s="181"/>
      <c r="S31" s="180"/>
      <c r="T31" s="181"/>
      <c r="U31" s="181"/>
      <c r="V31" s="181"/>
      <c r="W31" s="181"/>
      <c r="X31" s="121"/>
    </row>
    <row r="32" spans="1:24" s="115" customFormat="1" ht="12.75">
      <c r="A32" s="111" t="s">
        <v>107</v>
      </c>
      <c r="B32" s="112">
        <f>SUM(G30,K30,O30,S30,W30)</f>
        <v>82.17999999999999</v>
      </c>
      <c r="C32" s="155" t="s">
        <v>105</v>
      </c>
      <c r="D32" s="155"/>
      <c r="E32" s="180">
        <f>B32+Aout!E26</f>
        <v>359.33</v>
      </c>
      <c r="F32" s="181"/>
      <c r="G32" s="180"/>
      <c r="H32" s="181"/>
      <c r="I32" s="180"/>
      <c r="J32" s="181"/>
      <c r="K32" s="180"/>
      <c r="L32" s="181"/>
      <c r="M32" s="180"/>
      <c r="N32" s="181"/>
      <c r="O32" s="180"/>
      <c r="P32" s="181"/>
      <c r="Q32" s="180"/>
      <c r="R32" s="181"/>
      <c r="S32" s="180"/>
      <c r="T32" s="181"/>
      <c r="U32" s="181"/>
      <c r="V32" s="181"/>
      <c r="W32" s="181"/>
      <c r="X32" s="121"/>
    </row>
    <row r="33" spans="1:24" s="115" customFormat="1" ht="12.75">
      <c r="A33" s="115" t="s">
        <v>145</v>
      </c>
      <c r="C33" s="122"/>
      <c r="D33" s="181">
        <f>D11+D12+D13+D14+D15+D16+D17+D18+D19+D20+D21+D25+D26+D28</f>
        <v>2.5</v>
      </c>
      <c r="E33" s="181"/>
      <c r="F33" s="181">
        <f aca="true" t="shared" si="11" ref="F33:V33">F11+F12+F13+F14+F15+F16+F17+F18+F19+F20+F21+F25+F26+F28</f>
        <v>3.4</v>
      </c>
      <c r="G33" s="181"/>
      <c r="H33" s="181">
        <f t="shared" si="11"/>
        <v>5.1</v>
      </c>
      <c r="I33" s="181"/>
      <c r="J33" s="181">
        <f t="shared" si="11"/>
        <v>4.1</v>
      </c>
      <c r="K33" s="181"/>
      <c r="L33" s="181">
        <f t="shared" si="11"/>
        <v>3</v>
      </c>
      <c r="M33" s="181"/>
      <c r="N33" s="181">
        <f t="shared" si="11"/>
        <v>2.6000000000000005</v>
      </c>
      <c r="O33" s="181"/>
      <c r="P33" s="181">
        <f t="shared" si="11"/>
        <v>1.7999999999999998</v>
      </c>
      <c r="Q33" s="181"/>
      <c r="R33" s="181">
        <f t="shared" si="11"/>
        <v>3.5</v>
      </c>
      <c r="S33" s="181"/>
      <c r="T33" s="181">
        <f t="shared" si="11"/>
        <v>4.3</v>
      </c>
      <c r="U33" s="181"/>
      <c r="V33" s="181">
        <f t="shared" si="11"/>
        <v>4.5</v>
      </c>
      <c r="W33" s="181"/>
      <c r="X33" s="121"/>
    </row>
    <row r="36" spans="1:24" ht="12.75">
      <c r="A36" s="33" t="s">
        <v>146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/>
      <c r="V36"/>
      <c r="W36"/>
      <c r="X36"/>
    </row>
    <row r="37" spans="1:24" s="115" customFormat="1" ht="12.75">
      <c r="A37" s="115" t="s">
        <v>80</v>
      </c>
      <c r="B37" s="121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X37" s="121"/>
    </row>
    <row r="38" spans="1:24" s="115" customFormat="1" ht="12.75">
      <c r="A38" s="115" t="s">
        <v>128</v>
      </c>
      <c r="B38" s="159"/>
      <c r="C38" s="122"/>
      <c r="D38" s="160" t="s">
        <v>129</v>
      </c>
      <c r="E38" s="160"/>
      <c r="F38" s="160"/>
      <c r="G38" s="160"/>
      <c r="H38" s="126" t="s">
        <v>130</v>
      </c>
      <c r="I38" s="126"/>
      <c r="J38" s="126"/>
      <c r="K38" s="126"/>
      <c r="L38" s="160" t="s">
        <v>131</v>
      </c>
      <c r="M38" s="160"/>
      <c r="N38" s="160"/>
      <c r="O38" s="160"/>
      <c r="P38" s="126" t="s">
        <v>132</v>
      </c>
      <c r="Q38" s="126"/>
      <c r="R38" s="126"/>
      <c r="S38" s="126"/>
      <c r="T38" s="160" t="s">
        <v>133</v>
      </c>
      <c r="U38" s="160"/>
      <c r="V38" s="160"/>
      <c r="W38" s="160"/>
      <c r="X38" s="121"/>
    </row>
    <row r="39" spans="1:24" s="115" customFormat="1" ht="12.75">
      <c r="A39" s="128" t="s">
        <v>134</v>
      </c>
      <c r="B39" s="68"/>
      <c r="C39" s="161"/>
      <c r="D39" s="162" t="s">
        <v>10</v>
      </c>
      <c r="E39" s="162"/>
      <c r="F39" s="13" t="s">
        <v>11</v>
      </c>
      <c r="G39" s="13"/>
      <c r="H39" s="130" t="s">
        <v>10</v>
      </c>
      <c r="I39" s="130"/>
      <c r="J39" s="58" t="s">
        <v>11</v>
      </c>
      <c r="K39" s="58"/>
      <c r="L39" s="162" t="s">
        <v>10</v>
      </c>
      <c r="M39" s="162"/>
      <c r="N39" s="13" t="s">
        <v>11</v>
      </c>
      <c r="O39" s="13"/>
      <c r="P39" s="130" t="s">
        <v>10</v>
      </c>
      <c r="Q39" s="130"/>
      <c r="R39" s="58" t="s">
        <v>11</v>
      </c>
      <c r="S39" s="58"/>
      <c r="T39" s="162" t="s">
        <v>10</v>
      </c>
      <c r="U39" s="162"/>
      <c r="V39" s="13" t="s">
        <v>11</v>
      </c>
      <c r="W39" s="13"/>
      <c r="X39" s="134" t="s">
        <v>118</v>
      </c>
    </row>
    <row r="40" spans="1:26" s="115" customFormat="1" ht="12.75">
      <c r="A40" s="68" t="s">
        <v>13</v>
      </c>
      <c r="B40" s="68" t="s">
        <v>14</v>
      </c>
      <c r="C40" s="161" t="s">
        <v>15</v>
      </c>
      <c r="D40" s="163" t="s">
        <v>16</v>
      </c>
      <c r="E40" s="164" t="s">
        <v>17</v>
      </c>
      <c r="F40" s="165" t="s">
        <v>16</v>
      </c>
      <c r="G40" s="166" t="s">
        <v>17</v>
      </c>
      <c r="H40" s="167" t="s">
        <v>16</v>
      </c>
      <c r="I40" s="164" t="s">
        <v>17</v>
      </c>
      <c r="J40" s="165" t="s">
        <v>16</v>
      </c>
      <c r="K40" s="168" t="s">
        <v>17</v>
      </c>
      <c r="L40" s="163" t="s">
        <v>16</v>
      </c>
      <c r="M40" s="164" t="s">
        <v>17</v>
      </c>
      <c r="N40" s="165" t="s">
        <v>16</v>
      </c>
      <c r="O40" s="166" t="s">
        <v>17</v>
      </c>
      <c r="P40" s="167" t="s">
        <v>16</v>
      </c>
      <c r="Q40" s="164" t="s">
        <v>17</v>
      </c>
      <c r="R40" s="165" t="s">
        <v>16</v>
      </c>
      <c r="S40" s="168" t="s">
        <v>17</v>
      </c>
      <c r="T40" s="163" t="s">
        <v>16</v>
      </c>
      <c r="U40" s="164" t="s">
        <v>17</v>
      </c>
      <c r="V40" s="165" t="s">
        <v>16</v>
      </c>
      <c r="W40" s="166" t="s">
        <v>17</v>
      </c>
      <c r="X40" s="140" t="s">
        <v>135</v>
      </c>
      <c r="Y40" s="68" t="s">
        <v>13</v>
      </c>
      <c r="Z40" s="68" t="s">
        <v>14</v>
      </c>
    </row>
    <row r="41" spans="1:26" s="115" customFormat="1" ht="12.75">
      <c r="A41" s="68" t="s">
        <v>20</v>
      </c>
      <c r="B41" s="68" t="s">
        <v>21</v>
      </c>
      <c r="C41" s="161">
        <v>1</v>
      </c>
      <c r="D41" s="169"/>
      <c r="E41" s="170">
        <f aca="true" t="shared" si="12" ref="E41:E64">D41*C41</f>
        <v>0</v>
      </c>
      <c r="F41" s="165"/>
      <c r="G41" s="171">
        <f aca="true" t="shared" si="13" ref="G41:G64">C41*F41</f>
        <v>0</v>
      </c>
      <c r="H41" s="167"/>
      <c r="I41" s="170">
        <f aca="true" t="shared" si="14" ref="I41:I64">H41*C41</f>
        <v>0</v>
      </c>
      <c r="J41" s="165"/>
      <c r="K41" s="98">
        <f aca="true" t="shared" si="15" ref="K41:K64">C41*J41</f>
        <v>0</v>
      </c>
      <c r="L41" s="163"/>
      <c r="M41" s="170">
        <f aca="true" t="shared" si="16" ref="M41:M64">L41*C41</f>
        <v>0</v>
      </c>
      <c r="N41" s="165"/>
      <c r="O41" s="171">
        <f aca="true" t="shared" si="17" ref="O41:O64">C41*N41</f>
        <v>0</v>
      </c>
      <c r="P41" s="167"/>
      <c r="Q41" s="170">
        <f aca="true" t="shared" si="18" ref="Q41:Q64">P41*C41</f>
        <v>0</v>
      </c>
      <c r="R41" s="165"/>
      <c r="S41" s="98">
        <f aca="true" t="shared" si="19" ref="S41:S64">C41*R41</f>
        <v>0</v>
      </c>
      <c r="T41" s="163"/>
      <c r="U41" s="170">
        <f aca="true" t="shared" si="20" ref="U41:U64">C41*T41</f>
        <v>0</v>
      </c>
      <c r="V41" s="165"/>
      <c r="W41" s="171">
        <f>V41*C41</f>
        <v>0</v>
      </c>
      <c r="X41" s="144">
        <f>SUM(F41,J41,N41,,R41,V41)*B$3+SUM(D41,H41,L41,P41,T41)*B$2</f>
        <v>0</v>
      </c>
      <c r="Y41" s="68" t="s">
        <v>20</v>
      </c>
      <c r="Z41" s="68" t="s">
        <v>21</v>
      </c>
    </row>
    <row r="42" spans="1:26" s="115" customFormat="1" ht="12.75">
      <c r="A42" s="68" t="s">
        <v>27</v>
      </c>
      <c r="B42" s="68" t="s">
        <v>88</v>
      </c>
      <c r="C42" s="161">
        <v>0.5</v>
      </c>
      <c r="D42" s="169"/>
      <c r="E42" s="170">
        <f t="shared" si="12"/>
        <v>0</v>
      </c>
      <c r="F42" s="165"/>
      <c r="G42" s="171">
        <f t="shared" si="13"/>
        <v>0</v>
      </c>
      <c r="H42" s="167"/>
      <c r="I42" s="170">
        <f t="shared" si="14"/>
        <v>0</v>
      </c>
      <c r="J42" s="165"/>
      <c r="K42" s="98">
        <f t="shared" si="15"/>
        <v>0</v>
      </c>
      <c r="L42" s="163"/>
      <c r="M42" s="170">
        <f t="shared" si="16"/>
        <v>0</v>
      </c>
      <c r="N42" s="165"/>
      <c r="O42" s="171">
        <f t="shared" si="17"/>
        <v>0</v>
      </c>
      <c r="P42" s="167"/>
      <c r="Q42" s="170">
        <f t="shared" si="18"/>
        <v>0</v>
      </c>
      <c r="R42" s="165"/>
      <c r="S42" s="98">
        <f t="shared" si="19"/>
        <v>0</v>
      </c>
      <c r="T42" s="163"/>
      <c r="U42" s="170">
        <f t="shared" si="20"/>
        <v>0</v>
      </c>
      <c r="V42" s="165"/>
      <c r="W42" s="171">
        <f aca="true" t="shared" si="21" ref="W42:W64">V42*C42</f>
        <v>0</v>
      </c>
      <c r="X42" s="144">
        <f aca="true" t="shared" si="22" ref="X42:X64">SUM(F42,J42,N42,,R42,V42)*B$3+SUM(D42,H42,L42,P42,T42)*B$2</f>
        <v>0</v>
      </c>
      <c r="Y42" s="68" t="s">
        <v>27</v>
      </c>
      <c r="Z42" s="68" t="s">
        <v>88</v>
      </c>
    </row>
    <row r="43" spans="1:26" s="115" customFormat="1" ht="12.75">
      <c r="A43" s="68" t="s">
        <v>33</v>
      </c>
      <c r="B43" s="68" t="s">
        <v>88</v>
      </c>
      <c r="C43" s="161">
        <v>0.5</v>
      </c>
      <c r="D43" s="169"/>
      <c r="E43" s="170">
        <f t="shared" si="12"/>
        <v>0</v>
      </c>
      <c r="F43" s="165"/>
      <c r="G43" s="171">
        <f t="shared" si="13"/>
        <v>0</v>
      </c>
      <c r="H43" s="167"/>
      <c r="I43" s="170">
        <f t="shared" si="14"/>
        <v>0</v>
      </c>
      <c r="J43" s="165"/>
      <c r="K43" s="98">
        <f t="shared" si="15"/>
        <v>0</v>
      </c>
      <c r="L43" s="163"/>
      <c r="M43" s="170">
        <f t="shared" si="16"/>
        <v>0</v>
      </c>
      <c r="N43" s="165"/>
      <c r="O43" s="171">
        <f t="shared" si="17"/>
        <v>0</v>
      </c>
      <c r="P43" s="167"/>
      <c r="Q43" s="170">
        <f t="shared" si="18"/>
        <v>0</v>
      </c>
      <c r="R43" s="165"/>
      <c r="S43" s="98">
        <f t="shared" si="19"/>
        <v>0</v>
      </c>
      <c r="T43" s="163"/>
      <c r="U43" s="170">
        <f t="shared" si="20"/>
        <v>0</v>
      </c>
      <c r="V43" s="165"/>
      <c r="W43" s="171">
        <f t="shared" si="21"/>
        <v>0</v>
      </c>
      <c r="X43" s="144">
        <f t="shared" si="22"/>
        <v>0</v>
      </c>
      <c r="Y43" s="68" t="s">
        <v>33</v>
      </c>
      <c r="Z43" s="68" t="s">
        <v>88</v>
      </c>
    </row>
    <row r="44" spans="1:26" s="115" customFormat="1" ht="12.75">
      <c r="A44" s="104" t="s">
        <v>123</v>
      </c>
      <c r="B44" s="68" t="s">
        <v>88</v>
      </c>
      <c r="C44" s="161">
        <v>0.5</v>
      </c>
      <c r="D44" s="169"/>
      <c r="E44" s="170">
        <f t="shared" si="12"/>
        <v>0</v>
      </c>
      <c r="F44" s="165"/>
      <c r="G44" s="171">
        <f t="shared" si="13"/>
        <v>0</v>
      </c>
      <c r="H44" s="167"/>
      <c r="I44" s="170">
        <f t="shared" si="14"/>
        <v>0</v>
      </c>
      <c r="J44" s="165"/>
      <c r="K44" s="98">
        <f t="shared" si="15"/>
        <v>0</v>
      </c>
      <c r="L44" s="163"/>
      <c r="M44" s="170">
        <f t="shared" si="16"/>
        <v>0</v>
      </c>
      <c r="N44" s="165"/>
      <c r="O44" s="171">
        <f t="shared" si="17"/>
        <v>0</v>
      </c>
      <c r="P44" s="167"/>
      <c r="Q44" s="170">
        <f t="shared" si="18"/>
        <v>0</v>
      </c>
      <c r="R44" s="165"/>
      <c r="S44" s="98">
        <f t="shared" si="19"/>
        <v>0</v>
      </c>
      <c r="T44" s="163"/>
      <c r="U44" s="170">
        <f t="shared" si="20"/>
        <v>0</v>
      </c>
      <c r="V44" s="165"/>
      <c r="W44" s="171">
        <f t="shared" si="21"/>
        <v>0</v>
      </c>
      <c r="X44" s="144">
        <f t="shared" si="22"/>
        <v>0</v>
      </c>
      <c r="Y44" s="104" t="s">
        <v>123</v>
      </c>
      <c r="Z44" s="68" t="s">
        <v>88</v>
      </c>
    </row>
    <row r="45" spans="1:26" s="115" customFormat="1" ht="12.75">
      <c r="A45" s="68" t="s">
        <v>23</v>
      </c>
      <c r="B45" s="68" t="s">
        <v>19</v>
      </c>
      <c r="C45" s="161">
        <v>1</v>
      </c>
      <c r="D45" s="169"/>
      <c r="E45" s="170">
        <f t="shared" si="12"/>
        <v>0</v>
      </c>
      <c r="F45" s="165"/>
      <c r="G45" s="171">
        <f t="shared" si="13"/>
        <v>0</v>
      </c>
      <c r="H45" s="167"/>
      <c r="I45" s="170">
        <f t="shared" si="14"/>
        <v>0</v>
      </c>
      <c r="J45" s="165"/>
      <c r="K45" s="98">
        <f t="shared" si="15"/>
        <v>0</v>
      </c>
      <c r="L45" s="163"/>
      <c r="M45" s="170">
        <f t="shared" si="16"/>
        <v>0</v>
      </c>
      <c r="N45" s="165"/>
      <c r="O45" s="171">
        <f t="shared" si="17"/>
        <v>0</v>
      </c>
      <c r="P45" s="167"/>
      <c r="Q45" s="170">
        <f t="shared" si="18"/>
        <v>0</v>
      </c>
      <c r="R45" s="165"/>
      <c r="S45" s="98">
        <f t="shared" si="19"/>
        <v>0</v>
      </c>
      <c r="T45" s="163"/>
      <c r="U45" s="170">
        <f t="shared" si="20"/>
        <v>0</v>
      </c>
      <c r="V45" s="165"/>
      <c r="W45" s="171">
        <f t="shared" si="21"/>
        <v>0</v>
      </c>
      <c r="X45" s="144">
        <f t="shared" si="22"/>
        <v>0</v>
      </c>
      <c r="Y45" s="68" t="s">
        <v>23</v>
      </c>
      <c r="Z45" s="68" t="s">
        <v>19</v>
      </c>
    </row>
    <row r="46" spans="1:26" s="115" customFormat="1" ht="12.75">
      <c r="A46" s="68" t="s">
        <v>136</v>
      </c>
      <c r="B46" s="68" t="s">
        <v>25</v>
      </c>
      <c r="C46" s="161">
        <v>3</v>
      </c>
      <c r="D46" s="169"/>
      <c r="E46" s="170">
        <f t="shared" si="12"/>
        <v>0</v>
      </c>
      <c r="F46" s="165"/>
      <c r="G46" s="171">
        <f t="shared" si="13"/>
        <v>0</v>
      </c>
      <c r="H46" s="167"/>
      <c r="I46" s="170">
        <f t="shared" si="14"/>
        <v>0</v>
      </c>
      <c r="J46" s="165"/>
      <c r="K46" s="98">
        <f t="shared" si="15"/>
        <v>0</v>
      </c>
      <c r="L46" s="163"/>
      <c r="M46" s="170">
        <f t="shared" si="16"/>
        <v>0</v>
      </c>
      <c r="N46" s="165"/>
      <c r="O46" s="171">
        <f t="shared" si="17"/>
        <v>0</v>
      </c>
      <c r="P46" s="167"/>
      <c r="Q46" s="170">
        <f t="shared" si="18"/>
        <v>0</v>
      </c>
      <c r="R46" s="165"/>
      <c r="S46" s="98">
        <f t="shared" si="19"/>
        <v>0</v>
      </c>
      <c r="T46" s="163"/>
      <c r="U46" s="170">
        <f t="shared" si="20"/>
        <v>0</v>
      </c>
      <c r="V46" s="165"/>
      <c r="W46" s="171">
        <f t="shared" si="21"/>
        <v>0</v>
      </c>
      <c r="X46" s="144">
        <f t="shared" si="22"/>
        <v>0</v>
      </c>
      <c r="Y46" s="68" t="s">
        <v>136</v>
      </c>
      <c r="Z46" s="68" t="s">
        <v>25</v>
      </c>
    </row>
    <row r="47" spans="1:26" s="115" customFormat="1" ht="12.75">
      <c r="A47" s="104" t="s">
        <v>92</v>
      </c>
      <c r="B47" s="68" t="s">
        <v>25</v>
      </c>
      <c r="C47" s="161">
        <v>2.5</v>
      </c>
      <c r="D47" s="169"/>
      <c r="E47" s="170">
        <f t="shared" si="12"/>
        <v>0</v>
      </c>
      <c r="F47" s="165"/>
      <c r="G47" s="171">
        <f t="shared" si="13"/>
        <v>0</v>
      </c>
      <c r="H47" s="167"/>
      <c r="I47" s="170">
        <f t="shared" si="14"/>
        <v>0</v>
      </c>
      <c r="J47" s="165"/>
      <c r="K47" s="98">
        <f t="shared" si="15"/>
        <v>0</v>
      </c>
      <c r="L47" s="163"/>
      <c r="M47" s="170">
        <f t="shared" si="16"/>
        <v>0</v>
      </c>
      <c r="N47" s="165"/>
      <c r="O47" s="171">
        <f t="shared" si="17"/>
        <v>0</v>
      </c>
      <c r="P47" s="167"/>
      <c r="Q47" s="170">
        <f t="shared" si="18"/>
        <v>0</v>
      </c>
      <c r="R47" s="165"/>
      <c r="S47" s="98">
        <f t="shared" si="19"/>
        <v>0</v>
      </c>
      <c r="T47" s="163"/>
      <c r="U47" s="170">
        <f t="shared" si="20"/>
        <v>0</v>
      </c>
      <c r="V47" s="165"/>
      <c r="W47" s="171">
        <f t="shared" si="21"/>
        <v>0</v>
      </c>
      <c r="X47" s="144">
        <f t="shared" si="22"/>
        <v>0</v>
      </c>
      <c r="Y47" s="104" t="s">
        <v>92</v>
      </c>
      <c r="Z47" s="68" t="s">
        <v>25</v>
      </c>
    </row>
    <row r="48" spans="1:26" s="115" customFormat="1" ht="12.75">
      <c r="A48" s="104" t="s">
        <v>91</v>
      </c>
      <c r="B48" s="68" t="s">
        <v>25</v>
      </c>
      <c r="C48" s="161">
        <v>2.5</v>
      </c>
      <c r="D48" s="169"/>
      <c r="E48" s="170">
        <f t="shared" si="12"/>
        <v>0</v>
      </c>
      <c r="F48" s="165"/>
      <c r="G48" s="171">
        <f t="shared" si="13"/>
        <v>0</v>
      </c>
      <c r="H48" s="167"/>
      <c r="I48" s="170">
        <f t="shared" si="14"/>
        <v>0</v>
      </c>
      <c r="J48" s="165"/>
      <c r="K48" s="98">
        <f t="shared" si="15"/>
        <v>0</v>
      </c>
      <c r="L48" s="163"/>
      <c r="M48" s="170">
        <f t="shared" si="16"/>
        <v>0</v>
      </c>
      <c r="N48" s="165"/>
      <c r="O48" s="171">
        <f t="shared" si="17"/>
        <v>0</v>
      </c>
      <c r="P48" s="167"/>
      <c r="Q48" s="170">
        <f t="shared" si="18"/>
        <v>0</v>
      </c>
      <c r="R48" s="165"/>
      <c r="S48" s="98">
        <f t="shared" si="19"/>
        <v>0</v>
      </c>
      <c r="T48" s="163"/>
      <c r="U48" s="170">
        <f t="shared" si="20"/>
        <v>0</v>
      </c>
      <c r="V48" s="165"/>
      <c r="W48" s="171">
        <f t="shared" si="21"/>
        <v>0</v>
      </c>
      <c r="X48" s="144">
        <f t="shared" si="22"/>
        <v>0</v>
      </c>
      <c r="Y48" s="104" t="s">
        <v>91</v>
      </c>
      <c r="Z48" s="68" t="s">
        <v>25</v>
      </c>
    </row>
    <row r="49" spans="1:26" s="115" customFormat="1" ht="12.75">
      <c r="A49" s="68" t="s">
        <v>31</v>
      </c>
      <c r="B49" s="68" t="s">
        <v>19</v>
      </c>
      <c r="C49" s="161">
        <v>2.2</v>
      </c>
      <c r="D49" s="169"/>
      <c r="E49" s="170">
        <f t="shared" si="12"/>
        <v>0</v>
      </c>
      <c r="F49" s="165"/>
      <c r="G49" s="171">
        <f t="shared" si="13"/>
        <v>0</v>
      </c>
      <c r="H49" s="167"/>
      <c r="I49" s="170">
        <f t="shared" si="14"/>
        <v>0</v>
      </c>
      <c r="J49" s="165"/>
      <c r="K49" s="98">
        <f t="shared" si="15"/>
        <v>0</v>
      </c>
      <c r="L49" s="163"/>
      <c r="M49" s="170">
        <f t="shared" si="16"/>
        <v>0</v>
      </c>
      <c r="N49" s="165"/>
      <c r="O49" s="171">
        <f t="shared" si="17"/>
        <v>0</v>
      </c>
      <c r="P49" s="167"/>
      <c r="Q49" s="170">
        <f t="shared" si="18"/>
        <v>0</v>
      </c>
      <c r="R49" s="165"/>
      <c r="S49" s="98">
        <f t="shared" si="19"/>
        <v>0</v>
      </c>
      <c r="T49" s="163"/>
      <c r="U49" s="170">
        <f t="shared" si="20"/>
        <v>0</v>
      </c>
      <c r="V49" s="165"/>
      <c r="W49" s="171">
        <f t="shared" si="21"/>
        <v>0</v>
      </c>
      <c r="X49" s="144">
        <f t="shared" si="22"/>
        <v>0</v>
      </c>
      <c r="Y49" s="68" t="s">
        <v>31</v>
      </c>
      <c r="Z49" s="68" t="s">
        <v>19</v>
      </c>
    </row>
    <row r="50" spans="1:26" s="115" customFormat="1" ht="12.75">
      <c r="A50" s="68" t="s">
        <v>67</v>
      </c>
      <c r="B50" s="68" t="s">
        <v>25</v>
      </c>
      <c r="C50" s="161">
        <v>2.8</v>
      </c>
      <c r="D50" s="169"/>
      <c r="E50" s="170">
        <f t="shared" si="12"/>
        <v>0</v>
      </c>
      <c r="F50" s="165"/>
      <c r="G50" s="171">
        <f t="shared" si="13"/>
        <v>0</v>
      </c>
      <c r="H50" s="167"/>
      <c r="I50" s="170">
        <f t="shared" si="14"/>
        <v>0</v>
      </c>
      <c r="J50" s="165"/>
      <c r="K50" s="98">
        <f t="shared" si="15"/>
        <v>0</v>
      </c>
      <c r="L50" s="163"/>
      <c r="M50" s="170">
        <f t="shared" si="16"/>
        <v>0</v>
      </c>
      <c r="N50" s="165"/>
      <c r="O50" s="171">
        <f t="shared" si="17"/>
        <v>0</v>
      </c>
      <c r="P50" s="167"/>
      <c r="Q50" s="170">
        <f t="shared" si="18"/>
        <v>0</v>
      </c>
      <c r="R50" s="165"/>
      <c r="S50" s="98">
        <f t="shared" si="19"/>
        <v>0</v>
      </c>
      <c r="T50" s="163"/>
      <c r="U50" s="170">
        <f t="shared" si="20"/>
        <v>0</v>
      </c>
      <c r="V50" s="165"/>
      <c r="W50" s="171">
        <f t="shared" si="21"/>
        <v>0</v>
      </c>
      <c r="X50" s="144">
        <f t="shared" si="22"/>
        <v>0</v>
      </c>
      <c r="Y50" s="68" t="s">
        <v>67</v>
      </c>
      <c r="Z50" s="68" t="s">
        <v>25</v>
      </c>
    </row>
    <row r="51" spans="1:26" s="115" customFormat="1" ht="12.75">
      <c r="A51" s="68" t="s">
        <v>96</v>
      </c>
      <c r="B51" s="68" t="s">
        <v>25</v>
      </c>
      <c r="C51" s="161">
        <v>5</v>
      </c>
      <c r="D51" s="169"/>
      <c r="E51" s="170">
        <f t="shared" si="12"/>
        <v>0</v>
      </c>
      <c r="F51" s="165"/>
      <c r="G51" s="171">
        <f t="shared" si="13"/>
        <v>0</v>
      </c>
      <c r="H51" s="167"/>
      <c r="I51" s="170">
        <f t="shared" si="14"/>
        <v>0</v>
      </c>
      <c r="J51" s="165"/>
      <c r="K51" s="98">
        <f t="shared" si="15"/>
        <v>0</v>
      </c>
      <c r="L51" s="163"/>
      <c r="M51" s="170">
        <f t="shared" si="16"/>
        <v>0</v>
      </c>
      <c r="N51" s="165"/>
      <c r="O51" s="171">
        <f t="shared" si="17"/>
        <v>0</v>
      </c>
      <c r="P51" s="167"/>
      <c r="Q51" s="170">
        <f t="shared" si="18"/>
        <v>0</v>
      </c>
      <c r="R51" s="165"/>
      <c r="S51" s="98">
        <f t="shared" si="19"/>
        <v>0</v>
      </c>
      <c r="T51" s="163"/>
      <c r="U51" s="170">
        <f t="shared" si="20"/>
        <v>0</v>
      </c>
      <c r="V51" s="165"/>
      <c r="W51" s="171">
        <f t="shared" si="21"/>
        <v>0</v>
      </c>
      <c r="X51" s="144">
        <f t="shared" si="22"/>
        <v>0</v>
      </c>
      <c r="Y51" s="68" t="s">
        <v>96</v>
      </c>
      <c r="Z51" s="68" t="s">
        <v>25</v>
      </c>
    </row>
    <row r="52" spans="1:26" s="115" customFormat="1" ht="12.75" customHeight="1">
      <c r="A52" s="104" t="s">
        <v>137</v>
      </c>
      <c r="B52" s="68" t="s">
        <v>25</v>
      </c>
      <c r="C52" s="161">
        <v>2.2</v>
      </c>
      <c r="D52" s="169"/>
      <c r="E52" s="170">
        <f t="shared" si="12"/>
        <v>0</v>
      </c>
      <c r="F52" s="165"/>
      <c r="G52" s="171">
        <f t="shared" si="13"/>
        <v>0</v>
      </c>
      <c r="H52" s="167"/>
      <c r="I52" s="170">
        <f t="shared" si="14"/>
        <v>0</v>
      </c>
      <c r="J52" s="165"/>
      <c r="K52" s="98">
        <f t="shared" si="15"/>
        <v>0</v>
      </c>
      <c r="L52" s="163"/>
      <c r="M52" s="170">
        <f t="shared" si="16"/>
        <v>0</v>
      </c>
      <c r="N52" s="165"/>
      <c r="O52" s="171">
        <f t="shared" si="17"/>
        <v>0</v>
      </c>
      <c r="P52" s="167"/>
      <c r="Q52" s="170">
        <f t="shared" si="18"/>
        <v>0</v>
      </c>
      <c r="R52" s="165"/>
      <c r="S52" s="98">
        <f t="shared" si="19"/>
        <v>0</v>
      </c>
      <c r="T52" s="163"/>
      <c r="U52" s="170">
        <f t="shared" si="20"/>
        <v>0</v>
      </c>
      <c r="V52" s="165"/>
      <c r="W52" s="171">
        <f t="shared" si="21"/>
        <v>0</v>
      </c>
      <c r="X52" s="144">
        <f t="shared" si="22"/>
        <v>0</v>
      </c>
      <c r="Y52" s="104" t="s">
        <v>137</v>
      </c>
      <c r="Z52" s="68" t="s">
        <v>25</v>
      </c>
    </row>
    <row r="53" spans="1:26" s="115" customFormat="1" ht="12.75">
      <c r="A53" s="104" t="s">
        <v>138</v>
      </c>
      <c r="B53" s="68" t="s">
        <v>25</v>
      </c>
      <c r="C53" s="161">
        <v>3</v>
      </c>
      <c r="D53" s="169"/>
      <c r="E53" s="170">
        <f t="shared" si="12"/>
        <v>0</v>
      </c>
      <c r="F53" s="165"/>
      <c r="G53" s="171">
        <f t="shared" si="13"/>
        <v>0</v>
      </c>
      <c r="H53" s="167"/>
      <c r="I53" s="170">
        <f t="shared" si="14"/>
        <v>0</v>
      </c>
      <c r="J53" s="165"/>
      <c r="K53" s="98">
        <f t="shared" si="15"/>
        <v>0</v>
      </c>
      <c r="L53" s="163"/>
      <c r="M53" s="170">
        <f t="shared" si="16"/>
        <v>0</v>
      </c>
      <c r="N53" s="165"/>
      <c r="O53" s="171">
        <f t="shared" si="17"/>
        <v>0</v>
      </c>
      <c r="P53" s="167"/>
      <c r="Q53" s="170">
        <f t="shared" si="18"/>
        <v>0</v>
      </c>
      <c r="R53" s="165"/>
      <c r="S53" s="98">
        <f t="shared" si="19"/>
        <v>0</v>
      </c>
      <c r="T53" s="163"/>
      <c r="U53" s="170">
        <f t="shared" si="20"/>
        <v>0</v>
      </c>
      <c r="V53" s="165"/>
      <c r="W53" s="171">
        <f t="shared" si="21"/>
        <v>0</v>
      </c>
      <c r="X53" s="144">
        <f t="shared" si="22"/>
        <v>0</v>
      </c>
      <c r="Y53" s="104" t="s">
        <v>138</v>
      </c>
      <c r="Z53" s="68" t="s">
        <v>25</v>
      </c>
    </row>
    <row r="54" spans="1:26" s="115" customFormat="1" ht="12.75">
      <c r="A54" s="68" t="s">
        <v>119</v>
      </c>
      <c r="B54" s="68" t="s">
        <v>25</v>
      </c>
      <c r="C54" s="161">
        <v>2.5</v>
      </c>
      <c r="D54" s="169"/>
      <c r="E54" s="170">
        <f t="shared" si="12"/>
        <v>0</v>
      </c>
      <c r="F54" s="165"/>
      <c r="G54" s="171">
        <f t="shared" si="13"/>
        <v>0</v>
      </c>
      <c r="H54" s="167"/>
      <c r="I54" s="170">
        <f t="shared" si="14"/>
        <v>0</v>
      </c>
      <c r="J54" s="165"/>
      <c r="K54" s="98">
        <f t="shared" si="15"/>
        <v>0</v>
      </c>
      <c r="L54" s="163"/>
      <c r="M54" s="170">
        <f t="shared" si="16"/>
        <v>0</v>
      </c>
      <c r="N54" s="165"/>
      <c r="O54" s="171">
        <f t="shared" si="17"/>
        <v>0</v>
      </c>
      <c r="P54" s="167"/>
      <c r="Q54" s="170">
        <f t="shared" si="18"/>
        <v>0</v>
      </c>
      <c r="R54" s="165"/>
      <c r="S54" s="98">
        <f t="shared" si="19"/>
        <v>0</v>
      </c>
      <c r="T54" s="163"/>
      <c r="U54" s="170">
        <f t="shared" si="20"/>
        <v>0</v>
      </c>
      <c r="V54" s="165"/>
      <c r="W54" s="171">
        <f t="shared" si="21"/>
        <v>0</v>
      </c>
      <c r="X54" s="144">
        <f t="shared" si="22"/>
        <v>0</v>
      </c>
      <c r="Y54" s="68" t="s">
        <v>119</v>
      </c>
      <c r="Z54" s="68" t="s">
        <v>25</v>
      </c>
    </row>
    <row r="55" spans="1:26" s="115" customFormat="1" ht="12.75">
      <c r="A55" s="68" t="s">
        <v>98</v>
      </c>
      <c r="B55" s="68" t="s">
        <v>25</v>
      </c>
      <c r="C55" s="161">
        <v>2.8</v>
      </c>
      <c r="D55" s="169"/>
      <c r="E55" s="170">
        <f t="shared" si="12"/>
        <v>0</v>
      </c>
      <c r="F55" s="165"/>
      <c r="G55" s="171">
        <f t="shared" si="13"/>
        <v>0</v>
      </c>
      <c r="H55" s="167"/>
      <c r="I55" s="170">
        <f t="shared" si="14"/>
        <v>0</v>
      </c>
      <c r="J55" s="165"/>
      <c r="K55" s="98">
        <f t="shared" si="15"/>
        <v>0</v>
      </c>
      <c r="L55" s="163"/>
      <c r="M55" s="170">
        <f t="shared" si="16"/>
        <v>0</v>
      </c>
      <c r="N55" s="165"/>
      <c r="O55" s="171">
        <f t="shared" si="17"/>
        <v>0</v>
      </c>
      <c r="P55" s="167"/>
      <c r="Q55" s="170">
        <f t="shared" si="18"/>
        <v>0</v>
      </c>
      <c r="R55" s="165"/>
      <c r="S55" s="98">
        <f t="shared" si="19"/>
        <v>0</v>
      </c>
      <c r="T55" s="163"/>
      <c r="U55" s="170">
        <f t="shared" si="20"/>
        <v>0</v>
      </c>
      <c r="V55" s="165"/>
      <c r="W55" s="171">
        <f t="shared" si="21"/>
        <v>0</v>
      </c>
      <c r="X55" s="144">
        <f t="shared" si="22"/>
        <v>0</v>
      </c>
      <c r="Y55" s="68" t="s">
        <v>98</v>
      </c>
      <c r="Z55" s="68" t="s">
        <v>25</v>
      </c>
    </row>
    <row r="56" spans="1:26" s="115" customFormat="1" ht="12.75">
      <c r="A56" s="68" t="s">
        <v>120</v>
      </c>
      <c r="B56" s="68" t="s">
        <v>25</v>
      </c>
      <c r="C56" s="161">
        <v>3</v>
      </c>
      <c r="D56" s="169"/>
      <c r="E56" s="170">
        <f t="shared" si="12"/>
        <v>0</v>
      </c>
      <c r="F56" s="165"/>
      <c r="G56" s="171">
        <f t="shared" si="13"/>
        <v>0</v>
      </c>
      <c r="H56" s="167"/>
      <c r="I56" s="170">
        <f t="shared" si="14"/>
        <v>0</v>
      </c>
      <c r="J56" s="165"/>
      <c r="K56" s="98">
        <f t="shared" si="15"/>
        <v>0</v>
      </c>
      <c r="L56" s="163"/>
      <c r="M56" s="170">
        <f t="shared" si="16"/>
        <v>0</v>
      </c>
      <c r="N56" s="165"/>
      <c r="O56" s="171">
        <f t="shared" si="17"/>
        <v>0</v>
      </c>
      <c r="P56" s="167"/>
      <c r="Q56" s="170">
        <f t="shared" si="18"/>
        <v>0</v>
      </c>
      <c r="R56" s="165"/>
      <c r="S56" s="98">
        <f t="shared" si="19"/>
        <v>0</v>
      </c>
      <c r="T56" s="163"/>
      <c r="U56" s="170">
        <f t="shared" si="20"/>
        <v>0</v>
      </c>
      <c r="V56" s="165"/>
      <c r="W56" s="171">
        <f t="shared" si="21"/>
        <v>0</v>
      </c>
      <c r="X56" s="144">
        <f t="shared" si="22"/>
        <v>0</v>
      </c>
      <c r="Y56" s="68" t="s">
        <v>120</v>
      </c>
      <c r="Z56" s="68" t="s">
        <v>25</v>
      </c>
    </row>
    <row r="57" spans="1:26" s="115" customFormat="1" ht="12.75">
      <c r="A57" s="68" t="s">
        <v>139</v>
      </c>
      <c r="B57" s="68" t="s">
        <v>21</v>
      </c>
      <c r="C57" s="161">
        <v>0.5</v>
      </c>
      <c r="D57" s="169"/>
      <c r="E57" s="170">
        <f t="shared" si="12"/>
        <v>0</v>
      </c>
      <c r="F57" s="165"/>
      <c r="G57" s="171">
        <f t="shared" si="13"/>
        <v>0</v>
      </c>
      <c r="H57" s="167"/>
      <c r="I57" s="170">
        <f t="shared" si="14"/>
        <v>0</v>
      </c>
      <c r="J57" s="165"/>
      <c r="K57" s="98">
        <f t="shared" si="15"/>
        <v>0</v>
      </c>
      <c r="L57" s="163"/>
      <c r="M57" s="170">
        <f t="shared" si="16"/>
        <v>0</v>
      </c>
      <c r="N57" s="165"/>
      <c r="O57" s="171">
        <f t="shared" si="17"/>
        <v>0</v>
      </c>
      <c r="P57" s="167"/>
      <c r="Q57" s="170">
        <f t="shared" si="18"/>
        <v>0</v>
      </c>
      <c r="R57" s="165"/>
      <c r="S57" s="98">
        <f t="shared" si="19"/>
        <v>0</v>
      </c>
      <c r="T57" s="163"/>
      <c r="U57" s="170">
        <f t="shared" si="20"/>
        <v>0</v>
      </c>
      <c r="V57" s="165"/>
      <c r="W57" s="171">
        <f t="shared" si="21"/>
        <v>0</v>
      </c>
      <c r="X57" s="144">
        <f t="shared" si="22"/>
        <v>0</v>
      </c>
      <c r="Y57" s="68" t="s">
        <v>139</v>
      </c>
      <c r="Z57" s="68" t="s">
        <v>21</v>
      </c>
    </row>
    <row r="58" spans="1:26" s="115" customFormat="1" ht="12.75">
      <c r="A58" s="104" t="s">
        <v>121</v>
      </c>
      <c r="B58" s="68" t="s">
        <v>21</v>
      </c>
      <c r="C58" s="161">
        <v>1</v>
      </c>
      <c r="D58" s="169"/>
      <c r="E58" s="170">
        <f t="shared" si="12"/>
        <v>0</v>
      </c>
      <c r="F58" s="165"/>
      <c r="G58" s="171">
        <f t="shared" si="13"/>
        <v>0</v>
      </c>
      <c r="H58" s="167"/>
      <c r="I58" s="170">
        <f t="shared" si="14"/>
        <v>0</v>
      </c>
      <c r="J58" s="165"/>
      <c r="K58" s="98">
        <f t="shared" si="15"/>
        <v>0</v>
      </c>
      <c r="L58" s="163"/>
      <c r="M58" s="170">
        <f t="shared" si="16"/>
        <v>0</v>
      </c>
      <c r="N58" s="165"/>
      <c r="O58" s="171">
        <f t="shared" si="17"/>
        <v>0</v>
      </c>
      <c r="P58" s="167"/>
      <c r="Q58" s="170">
        <f t="shared" si="18"/>
        <v>0</v>
      </c>
      <c r="R58" s="165"/>
      <c r="S58" s="98">
        <f t="shared" si="19"/>
        <v>0</v>
      </c>
      <c r="T58" s="163"/>
      <c r="U58" s="170">
        <f t="shared" si="20"/>
        <v>0</v>
      </c>
      <c r="V58" s="165"/>
      <c r="W58" s="171">
        <f t="shared" si="21"/>
        <v>0</v>
      </c>
      <c r="X58" s="144">
        <f t="shared" si="22"/>
        <v>0</v>
      </c>
      <c r="Y58" s="104" t="s">
        <v>121</v>
      </c>
      <c r="Z58" s="68" t="s">
        <v>21</v>
      </c>
    </row>
    <row r="59" spans="1:26" s="115" customFormat="1" ht="12.75">
      <c r="A59" s="68" t="s">
        <v>140</v>
      </c>
      <c r="B59" s="68" t="s">
        <v>21</v>
      </c>
      <c r="C59" s="161">
        <v>2</v>
      </c>
      <c r="D59" s="169"/>
      <c r="E59" s="170">
        <f t="shared" si="12"/>
        <v>0</v>
      </c>
      <c r="F59" s="165"/>
      <c r="G59" s="171">
        <f t="shared" si="13"/>
        <v>0</v>
      </c>
      <c r="H59" s="167"/>
      <c r="I59" s="170">
        <f t="shared" si="14"/>
        <v>0</v>
      </c>
      <c r="J59" s="165"/>
      <c r="K59" s="98">
        <f t="shared" si="15"/>
        <v>0</v>
      </c>
      <c r="L59" s="163"/>
      <c r="M59" s="170">
        <f t="shared" si="16"/>
        <v>0</v>
      </c>
      <c r="N59" s="165"/>
      <c r="O59" s="171">
        <f t="shared" si="17"/>
        <v>0</v>
      </c>
      <c r="P59" s="167"/>
      <c r="Q59" s="170">
        <f t="shared" si="18"/>
        <v>0</v>
      </c>
      <c r="R59" s="165"/>
      <c r="S59" s="98">
        <f t="shared" si="19"/>
        <v>0</v>
      </c>
      <c r="T59" s="163"/>
      <c r="U59" s="170">
        <f t="shared" si="20"/>
        <v>0</v>
      </c>
      <c r="V59" s="165"/>
      <c r="W59" s="171">
        <f t="shared" si="21"/>
        <v>0</v>
      </c>
      <c r="X59" s="144">
        <f t="shared" si="22"/>
        <v>0</v>
      </c>
      <c r="Y59" s="68" t="s">
        <v>140</v>
      </c>
      <c r="Z59" s="68" t="s">
        <v>21</v>
      </c>
    </row>
    <row r="60" spans="1:26" s="115" customFormat="1" ht="12.75">
      <c r="A60" s="68" t="s">
        <v>141</v>
      </c>
      <c r="B60" s="68" t="s">
        <v>25</v>
      </c>
      <c r="C60" s="161">
        <v>1.5</v>
      </c>
      <c r="D60" s="169"/>
      <c r="E60" s="170">
        <f t="shared" si="12"/>
        <v>0</v>
      </c>
      <c r="F60" s="165"/>
      <c r="G60" s="171">
        <f t="shared" si="13"/>
        <v>0</v>
      </c>
      <c r="H60" s="167"/>
      <c r="I60" s="170">
        <f t="shared" si="14"/>
        <v>0</v>
      </c>
      <c r="J60" s="165"/>
      <c r="K60" s="98">
        <f t="shared" si="15"/>
        <v>0</v>
      </c>
      <c r="L60" s="163"/>
      <c r="M60" s="170">
        <f t="shared" si="16"/>
        <v>0</v>
      </c>
      <c r="N60" s="165"/>
      <c r="O60" s="171">
        <f t="shared" si="17"/>
        <v>0</v>
      </c>
      <c r="P60" s="167"/>
      <c r="Q60" s="170">
        <f t="shared" si="18"/>
        <v>0</v>
      </c>
      <c r="R60" s="165"/>
      <c r="S60" s="98">
        <f t="shared" si="19"/>
        <v>0</v>
      </c>
      <c r="T60" s="163"/>
      <c r="U60" s="170">
        <f t="shared" si="20"/>
        <v>0</v>
      </c>
      <c r="V60" s="165"/>
      <c r="W60" s="171">
        <f t="shared" si="21"/>
        <v>0</v>
      </c>
      <c r="X60" s="144">
        <f t="shared" si="22"/>
        <v>0</v>
      </c>
      <c r="Y60" s="68" t="s">
        <v>141</v>
      </c>
      <c r="Z60" s="68" t="s">
        <v>25</v>
      </c>
    </row>
    <row r="61" spans="1:26" s="115" customFormat="1" ht="12.75">
      <c r="A61" s="104" t="s">
        <v>142</v>
      </c>
      <c r="B61" s="68" t="s">
        <v>25</v>
      </c>
      <c r="C61" s="161">
        <v>12</v>
      </c>
      <c r="D61" s="169"/>
      <c r="E61" s="170">
        <f t="shared" si="12"/>
        <v>0</v>
      </c>
      <c r="F61" s="165"/>
      <c r="G61" s="171">
        <f t="shared" si="13"/>
        <v>0</v>
      </c>
      <c r="H61" s="167"/>
      <c r="I61" s="170">
        <f t="shared" si="14"/>
        <v>0</v>
      </c>
      <c r="J61" s="165"/>
      <c r="K61" s="98">
        <f t="shared" si="15"/>
        <v>0</v>
      </c>
      <c r="L61" s="163"/>
      <c r="M61" s="170">
        <f t="shared" si="16"/>
        <v>0</v>
      </c>
      <c r="N61" s="165"/>
      <c r="O61" s="171">
        <f t="shared" si="17"/>
        <v>0</v>
      </c>
      <c r="P61" s="167"/>
      <c r="Q61" s="170">
        <f t="shared" si="18"/>
        <v>0</v>
      </c>
      <c r="R61" s="165"/>
      <c r="S61" s="98">
        <f t="shared" si="19"/>
        <v>0</v>
      </c>
      <c r="T61" s="163"/>
      <c r="U61" s="170">
        <f t="shared" si="20"/>
        <v>0</v>
      </c>
      <c r="V61" s="165"/>
      <c r="W61" s="171">
        <f t="shared" si="21"/>
        <v>0</v>
      </c>
      <c r="X61" s="144">
        <f t="shared" si="22"/>
        <v>0</v>
      </c>
      <c r="Y61" s="104" t="s">
        <v>142</v>
      </c>
      <c r="Z61" s="68" t="s">
        <v>25</v>
      </c>
    </row>
    <row r="62" spans="1:26" s="115" customFormat="1" ht="12.75">
      <c r="A62" s="68" t="s">
        <v>103</v>
      </c>
      <c r="B62" s="68" t="s">
        <v>19</v>
      </c>
      <c r="C62" s="161">
        <v>1</v>
      </c>
      <c r="D62" s="169"/>
      <c r="E62" s="170">
        <f t="shared" si="12"/>
        <v>0</v>
      </c>
      <c r="F62" s="165"/>
      <c r="G62" s="171">
        <f t="shared" si="13"/>
        <v>0</v>
      </c>
      <c r="H62" s="167"/>
      <c r="I62" s="170">
        <f t="shared" si="14"/>
        <v>0</v>
      </c>
      <c r="J62" s="165"/>
      <c r="K62" s="98">
        <f t="shared" si="15"/>
        <v>0</v>
      </c>
      <c r="L62" s="163"/>
      <c r="M62" s="170">
        <f t="shared" si="16"/>
        <v>0</v>
      </c>
      <c r="N62" s="165"/>
      <c r="O62" s="171">
        <f t="shared" si="17"/>
        <v>0</v>
      </c>
      <c r="P62" s="167"/>
      <c r="Q62" s="170">
        <f t="shared" si="18"/>
        <v>0</v>
      </c>
      <c r="R62" s="165"/>
      <c r="S62" s="98">
        <f t="shared" si="19"/>
        <v>0</v>
      </c>
      <c r="T62" s="163"/>
      <c r="U62" s="170">
        <f t="shared" si="20"/>
        <v>0</v>
      </c>
      <c r="V62" s="165"/>
      <c r="W62" s="171">
        <f t="shared" si="21"/>
        <v>0</v>
      </c>
      <c r="X62" s="144">
        <f t="shared" si="22"/>
        <v>0</v>
      </c>
      <c r="Y62" s="68" t="s">
        <v>103</v>
      </c>
      <c r="Z62" s="68" t="s">
        <v>19</v>
      </c>
    </row>
    <row r="63" spans="1:26" s="115" customFormat="1" ht="12.75">
      <c r="A63" s="68" t="s">
        <v>143</v>
      </c>
      <c r="B63" s="68" t="s">
        <v>25</v>
      </c>
      <c r="C63" s="161">
        <v>4</v>
      </c>
      <c r="D63" s="169"/>
      <c r="E63" s="170">
        <f t="shared" si="12"/>
        <v>0</v>
      </c>
      <c r="F63" s="165"/>
      <c r="G63" s="171">
        <f t="shared" si="13"/>
        <v>0</v>
      </c>
      <c r="H63" s="167"/>
      <c r="I63" s="170">
        <f t="shared" si="14"/>
        <v>0</v>
      </c>
      <c r="J63" s="165"/>
      <c r="K63" s="98">
        <f t="shared" si="15"/>
        <v>0</v>
      </c>
      <c r="L63" s="163"/>
      <c r="M63" s="170">
        <f t="shared" si="16"/>
        <v>0</v>
      </c>
      <c r="N63" s="165"/>
      <c r="O63" s="171">
        <f t="shared" si="17"/>
        <v>0</v>
      </c>
      <c r="P63" s="167"/>
      <c r="Q63" s="170">
        <f t="shared" si="18"/>
        <v>0</v>
      </c>
      <c r="R63" s="165"/>
      <c r="S63" s="98">
        <f t="shared" si="19"/>
        <v>0</v>
      </c>
      <c r="T63" s="163"/>
      <c r="U63" s="170">
        <f t="shared" si="20"/>
        <v>0</v>
      </c>
      <c r="V63" s="165"/>
      <c r="W63" s="171">
        <f t="shared" si="21"/>
        <v>0</v>
      </c>
      <c r="X63" s="144">
        <f t="shared" si="22"/>
        <v>0</v>
      </c>
      <c r="Y63" s="68" t="s">
        <v>143</v>
      </c>
      <c r="Z63" s="68" t="s">
        <v>25</v>
      </c>
    </row>
    <row r="64" spans="1:26" s="115" customFormat="1" ht="12.75">
      <c r="A64" s="68" t="s">
        <v>71</v>
      </c>
      <c r="B64" s="68" t="s">
        <v>88</v>
      </c>
      <c r="C64" s="161">
        <v>0.5</v>
      </c>
      <c r="D64" s="169"/>
      <c r="E64" s="170">
        <f t="shared" si="12"/>
        <v>0</v>
      </c>
      <c r="F64" s="165"/>
      <c r="G64" s="171">
        <f t="shared" si="13"/>
        <v>0</v>
      </c>
      <c r="H64" s="167"/>
      <c r="I64" s="170">
        <f t="shared" si="14"/>
        <v>0</v>
      </c>
      <c r="J64" s="165"/>
      <c r="K64" s="98">
        <f t="shared" si="15"/>
        <v>0</v>
      </c>
      <c r="L64" s="163"/>
      <c r="M64" s="170">
        <f t="shared" si="16"/>
        <v>0</v>
      </c>
      <c r="N64" s="165"/>
      <c r="O64" s="171">
        <f t="shared" si="17"/>
        <v>0</v>
      </c>
      <c r="P64" s="167"/>
      <c r="Q64" s="170">
        <f t="shared" si="18"/>
        <v>0</v>
      </c>
      <c r="R64" s="165"/>
      <c r="S64" s="98">
        <f t="shared" si="19"/>
        <v>0</v>
      </c>
      <c r="T64" s="163"/>
      <c r="U64" s="170">
        <f t="shared" si="20"/>
        <v>0</v>
      </c>
      <c r="V64" s="165"/>
      <c r="W64" s="171">
        <f t="shared" si="21"/>
        <v>0</v>
      </c>
      <c r="X64" s="144">
        <f t="shared" si="22"/>
        <v>0</v>
      </c>
      <c r="Y64" s="68" t="s">
        <v>71</v>
      </c>
      <c r="Z64" s="68" t="s">
        <v>88</v>
      </c>
    </row>
    <row r="65" spans="1:24" s="115" customFormat="1" ht="12.75">
      <c r="A65" s="128" t="s">
        <v>34</v>
      </c>
      <c r="B65" s="128"/>
      <c r="C65" s="172"/>
      <c r="D65" s="173"/>
      <c r="E65" s="174">
        <f>SUM(E41:E64)</f>
        <v>0</v>
      </c>
      <c r="F65" s="175"/>
      <c r="G65" s="176">
        <f>SUM(G41:G64)</f>
        <v>0</v>
      </c>
      <c r="H65" s="177"/>
      <c r="I65" s="174">
        <f>SUM(I41:I64)</f>
        <v>0</v>
      </c>
      <c r="J65" s="175"/>
      <c r="K65" s="178">
        <f>SUM(K41:K64)</f>
        <v>0</v>
      </c>
      <c r="L65" s="179"/>
      <c r="M65" s="174">
        <f>SUM(M41:M64)</f>
        <v>0</v>
      </c>
      <c r="N65" s="175"/>
      <c r="O65" s="176">
        <f>SUM(O41:O64)</f>
        <v>0</v>
      </c>
      <c r="P65" s="177"/>
      <c r="Q65" s="174">
        <f>SUM(Q41:Q64)</f>
        <v>0</v>
      </c>
      <c r="R65" s="175"/>
      <c r="S65" s="178">
        <f>SUM(S41:S64)</f>
        <v>0</v>
      </c>
      <c r="T65" s="179"/>
      <c r="U65" s="174">
        <f>SUM(U41:U64)</f>
        <v>0</v>
      </c>
      <c r="V65" s="175"/>
      <c r="W65" s="176">
        <f>SUM(W41:W64)</f>
        <v>0</v>
      </c>
      <c r="X65" s="121"/>
    </row>
    <row r="66" spans="1:24" s="115" customFormat="1" ht="12.75">
      <c r="A66" s="111" t="s">
        <v>104</v>
      </c>
      <c r="B66" s="112">
        <f>SUM(E65,I65,M65,Q65,U65)</f>
        <v>0</v>
      </c>
      <c r="C66" s="155" t="s">
        <v>105</v>
      </c>
      <c r="D66" s="155"/>
      <c r="E66" s="180">
        <f>B66+Aout!E54</f>
        <v>0</v>
      </c>
      <c r="F66" s="181"/>
      <c r="G66" s="182" t="s">
        <v>147</v>
      </c>
      <c r="H66" s="181"/>
      <c r="I66" s="180"/>
      <c r="J66" s="181"/>
      <c r="K66" s="180"/>
      <c r="L66" s="181"/>
      <c r="M66" s="180"/>
      <c r="N66" s="181"/>
      <c r="O66" s="180"/>
      <c r="P66" s="181"/>
      <c r="Q66" s="180"/>
      <c r="R66" s="181"/>
      <c r="S66" s="180"/>
      <c r="T66" s="181"/>
      <c r="U66" s="181"/>
      <c r="V66" s="181"/>
      <c r="W66" s="181"/>
      <c r="X66" s="121"/>
    </row>
    <row r="67" spans="1:24" s="115" customFormat="1" ht="12.75">
      <c r="A67" s="111" t="s">
        <v>107</v>
      </c>
      <c r="B67" s="112">
        <f>SUM(G65,K65,O65,S65,W65)</f>
        <v>0</v>
      </c>
      <c r="C67" s="155" t="s">
        <v>105</v>
      </c>
      <c r="D67" s="155"/>
      <c r="E67" s="180">
        <f>B67+Aout!E55</f>
        <v>0</v>
      </c>
      <c r="F67" s="181"/>
      <c r="G67" s="180"/>
      <c r="H67" s="181"/>
      <c r="I67" s="180"/>
      <c r="J67" s="181"/>
      <c r="K67" s="180"/>
      <c r="L67" s="181"/>
      <c r="M67" s="180"/>
      <c r="N67" s="181"/>
      <c r="O67" s="180"/>
      <c r="P67" s="181"/>
      <c r="Q67" s="180"/>
      <c r="R67" s="181"/>
      <c r="S67" s="180"/>
      <c r="T67" s="181"/>
      <c r="U67" s="181"/>
      <c r="V67" s="181"/>
      <c r="W67" s="181"/>
      <c r="X67" s="121"/>
    </row>
    <row r="68" spans="1:24" s="115" customFormat="1" ht="12.75">
      <c r="A68" s="115" t="s">
        <v>145</v>
      </c>
      <c r="C68" s="122"/>
      <c r="D68" s="181">
        <f>D46+D47+D48+D49+D50+D51+D52+D53+D54+D55+D56+D60+D61+D63</f>
        <v>0</v>
      </c>
      <c r="E68" s="181"/>
      <c r="F68" s="181">
        <f>F46+F47+F48+F49+F50+F51+F52+F53+F54+F55+F56+F60+F61+F63</f>
        <v>0</v>
      </c>
      <c r="G68" s="181"/>
      <c r="H68" s="181">
        <f>H46+H47+H48+H49+H50+H51+H52+H53+H54+H55+H56+H60+H61+H63</f>
        <v>0</v>
      </c>
      <c r="I68" s="181"/>
      <c r="J68" s="181">
        <f>J46+J47+J48+J49+J50+J51+J52+J53+J54+J55+J56+J60+J61+J63</f>
        <v>0</v>
      </c>
      <c r="K68" s="181"/>
      <c r="L68" s="181">
        <f>L46+L47+L48+L49+L50+L51+L52+L53+L54+L55+L56+L60+L61+L63</f>
        <v>0</v>
      </c>
      <c r="M68" s="181"/>
      <c r="N68" s="181">
        <f>N46+N47+N48+N49+N50+N51+N52+N53+N54+N55+N56+N60+N61+N63</f>
        <v>0</v>
      </c>
      <c r="O68" s="181"/>
      <c r="P68" s="181">
        <f>P46+P47+P48+P49+P50+P51+P52+P53+P54+P55+P56+P60+P61+P63</f>
        <v>0</v>
      </c>
      <c r="Q68" s="181"/>
      <c r="R68" s="181">
        <f>R46+R47+R48+R49+R50+R51+R52+R53+R54+R55+R56+R60+R61+R63</f>
        <v>0</v>
      </c>
      <c r="S68" s="181"/>
      <c r="T68" s="181">
        <f>T46+T47+T48+T49+T50+T51+T52+T53+T54+T55+T56+T60+T61+T63</f>
        <v>0</v>
      </c>
      <c r="U68" s="181"/>
      <c r="V68" s="181">
        <f>V46+V47+V48+V49+V50+V51+V52+V53+V54+V55+V56+V60+V61+V63</f>
        <v>0</v>
      </c>
      <c r="W68" s="181"/>
      <c r="X68" s="121"/>
    </row>
    <row r="71" spans="1:24" ht="12.75">
      <c r="A71" s="33" t="s">
        <v>148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/>
      <c r="V71"/>
      <c r="W71"/>
      <c r="X71"/>
    </row>
    <row r="72" spans="1:24" s="115" customFormat="1" ht="12.75">
      <c r="A72" s="115" t="s">
        <v>80</v>
      </c>
      <c r="B72" s="121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X72" s="121"/>
    </row>
    <row r="73" spans="1:24" s="115" customFormat="1" ht="12.75">
      <c r="A73" s="115" t="s">
        <v>128</v>
      </c>
      <c r="B73" s="159"/>
      <c r="C73" s="122"/>
      <c r="D73" s="160" t="s">
        <v>129</v>
      </c>
      <c r="E73" s="160"/>
      <c r="F73" s="160"/>
      <c r="G73" s="160"/>
      <c r="H73" s="126" t="s">
        <v>130</v>
      </c>
      <c r="I73" s="126"/>
      <c r="J73" s="126"/>
      <c r="K73" s="126"/>
      <c r="L73" s="160" t="s">
        <v>131</v>
      </c>
      <c r="M73" s="160"/>
      <c r="N73" s="160"/>
      <c r="O73" s="160"/>
      <c r="P73" s="126" t="s">
        <v>132</v>
      </c>
      <c r="Q73" s="126"/>
      <c r="R73" s="126"/>
      <c r="S73" s="126"/>
      <c r="T73" s="160" t="s">
        <v>133</v>
      </c>
      <c r="U73" s="160"/>
      <c r="V73" s="160"/>
      <c r="W73" s="160"/>
      <c r="X73" s="121"/>
    </row>
    <row r="74" spans="1:24" s="115" customFormat="1" ht="12.75">
      <c r="A74" s="128" t="s">
        <v>134</v>
      </c>
      <c r="B74" s="68"/>
      <c r="C74" s="161"/>
      <c r="D74" s="162" t="s">
        <v>10</v>
      </c>
      <c r="E74" s="162"/>
      <c r="F74" s="13" t="s">
        <v>11</v>
      </c>
      <c r="G74" s="13"/>
      <c r="H74" s="130" t="s">
        <v>10</v>
      </c>
      <c r="I74" s="130"/>
      <c r="J74" s="58" t="s">
        <v>11</v>
      </c>
      <c r="K74" s="58"/>
      <c r="L74" s="162" t="s">
        <v>10</v>
      </c>
      <c r="M74" s="162"/>
      <c r="N74" s="13" t="s">
        <v>11</v>
      </c>
      <c r="O74" s="13"/>
      <c r="P74" s="130" t="s">
        <v>10</v>
      </c>
      <c r="Q74" s="130"/>
      <c r="R74" s="58" t="s">
        <v>11</v>
      </c>
      <c r="S74" s="58"/>
      <c r="T74" s="162" t="s">
        <v>10</v>
      </c>
      <c r="U74" s="162"/>
      <c r="V74" s="13" t="s">
        <v>11</v>
      </c>
      <c r="W74" s="13"/>
      <c r="X74" s="134" t="s">
        <v>118</v>
      </c>
    </row>
    <row r="75" spans="1:26" s="115" customFormat="1" ht="12.75">
      <c r="A75" s="68" t="s">
        <v>13</v>
      </c>
      <c r="B75" s="68" t="s">
        <v>14</v>
      </c>
      <c r="C75" s="161" t="s">
        <v>15</v>
      </c>
      <c r="D75" s="163" t="s">
        <v>16</v>
      </c>
      <c r="E75" s="164" t="s">
        <v>17</v>
      </c>
      <c r="F75" s="165" t="s">
        <v>16</v>
      </c>
      <c r="G75" s="166" t="s">
        <v>17</v>
      </c>
      <c r="H75" s="167" t="s">
        <v>16</v>
      </c>
      <c r="I75" s="164" t="s">
        <v>17</v>
      </c>
      <c r="J75" s="165" t="s">
        <v>16</v>
      </c>
      <c r="K75" s="168" t="s">
        <v>17</v>
      </c>
      <c r="L75" s="163" t="s">
        <v>16</v>
      </c>
      <c r="M75" s="164" t="s">
        <v>17</v>
      </c>
      <c r="N75" s="165" t="s">
        <v>16</v>
      </c>
      <c r="O75" s="166" t="s">
        <v>17</v>
      </c>
      <c r="P75" s="167" t="s">
        <v>16</v>
      </c>
      <c r="Q75" s="164" t="s">
        <v>17</v>
      </c>
      <c r="R75" s="165" t="s">
        <v>16</v>
      </c>
      <c r="S75" s="168" t="s">
        <v>17</v>
      </c>
      <c r="T75" s="163" t="s">
        <v>16</v>
      </c>
      <c r="U75" s="164" t="s">
        <v>17</v>
      </c>
      <c r="V75" s="165" t="s">
        <v>16</v>
      </c>
      <c r="W75" s="166" t="s">
        <v>17</v>
      </c>
      <c r="X75" s="140" t="s">
        <v>135</v>
      </c>
      <c r="Y75" s="68" t="s">
        <v>13</v>
      </c>
      <c r="Z75" s="68" t="s">
        <v>14</v>
      </c>
    </row>
    <row r="76" spans="1:26" s="115" customFormat="1" ht="12.75">
      <c r="A76" s="68" t="s">
        <v>20</v>
      </c>
      <c r="B76" s="68" t="s">
        <v>21</v>
      </c>
      <c r="C76" s="161">
        <v>1</v>
      </c>
      <c r="D76" s="169"/>
      <c r="E76" s="170">
        <f aca="true" t="shared" si="23" ref="E76:E99">D76*C76</f>
        <v>0</v>
      </c>
      <c r="F76" s="165"/>
      <c r="G76" s="171">
        <f aca="true" t="shared" si="24" ref="G76:G99">C76*F76</f>
        <v>0</v>
      </c>
      <c r="H76" s="167"/>
      <c r="I76" s="170">
        <f aca="true" t="shared" si="25" ref="I76:I99">H76*C76</f>
        <v>0</v>
      </c>
      <c r="J76" s="165"/>
      <c r="K76" s="98">
        <f aca="true" t="shared" si="26" ref="K76:K99">C76*J76</f>
        <v>0</v>
      </c>
      <c r="L76" s="163"/>
      <c r="M76" s="170">
        <f aca="true" t="shared" si="27" ref="M76:M99">L76*C76</f>
        <v>0</v>
      </c>
      <c r="N76" s="165"/>
      <c r="O76" s="171">
        <f aca="true" t="shared" si="28" ref="O76:O99">C76*N76</f>
        <v>0</v>
      </c>
      <c r="P76" s="167"/>
      <c r="Q76" s="170">
        <f aca="true" t="shared" si="29" ref="Q76:Q99">P76*C76</f>
        <v>0</v>
      </c>
      <c r="R76" s="165"/>
      <c r="S76" s="98">
        <f aca="true" t="shared" si="30" ref="S76:S99">C76*R76</f>
        <v>0</v>
      </c>
      <c r="T76" s="163"/>
      <c r="U76" s="170">
        <f aca="true" t="shared" si="31" ref="U76:U99">C76*T76</f>
        <v>0</v>
      </c>
      <c r="V76" s="165"/>
      <c r="W76" s="171">
        <f>V76*C76</f>
        <v>0</v>
      </c>
      <c r="X76" s="144">
        <f>SUM(F76,J76,N76,,R76,V76)*B$3+SUM(D76,H76,L76,P76,T76)*B$2</f>
        <v>0</v>
      </c>
      <c r="Y76" s="68" t="s">
        <v>20</v>
      </c>
      <c r="Z76" s="68" t="s">
        <v>21</v>
      </c>
    </row>
    <row r="77" spans="1:26" s="115" customFormat="1" ht="12.75">
      <c r="A77" s="68" t="s">
        <v>27</v>
      </c>
      <c r="B77" s="68" t="s">
        <v>88</v>
      </c>
      <c r="C77" s="161">
        <v>0.5</v>
      </c>
      <c r="D77" s="169"/>
      <c r="E77" s="170">
        <f t="shared" si="23"/>
        <v>0</v>
      </c>
      <c r="F77" s="165"/>
      <c r="G77" s="171">
        <f t="shared" si="24"/>
        <v>0</v>
      </c>
      <c r="H77" s="167"/>
      <c r="I77" s="170">
        <f t="shared" si="25"/>
        <v>0</v>
      </c>
      <c r="J77" s="165"/>
      <c r="K77" s="98">
        <f t="shared" si="26"/>
        <v>0</v>
      </c>
      <c r="L77" s="163"/>
      <c r="M77" s="170">
        <f t="shared" si="27"/>
        <v>0</v>
      </c>
      <c r="N77" s="165"/>
      <c r="O77" s="171">
        <f t="shared" si="28"/>
        <v>0</v>
      </c>
      <c r="P77" s="167"/>
      <c r="Q77" s="170">
        <f t="shared" si="29"/>
        <v>0</v>
      </c>
      <c r="R77" s="165"/>
      <c r="S77" s="98">
        <f t="shared" si="30"/>
        <v>0</v>
      </c>
      <c r="T77" s="163"/>
      <c r="U77" s="170">
        <f t="shared" si="31"/>
        <v>0</v>
      </c>
      <c r="V77" s="165"/>
      <c r="W77" s="171">
        <f aca="true" t="shared" si="32" ref="W77:W99">V77*C77</f>
        <v>0</v>
      </c>
      <c r="X77" s="144">
        <f aca="true" t="shared" si="33" ref="X77:X99">SUM(F77,J77,N77,,R77,V77)*B$3+SUM(D77,H77,L77,P77,T77)*B$2</f>
        <v>0</v>
      </c>
      <c r="Y77" s="68" t="s">
        <v>27</v>
      </c>
      <c r="Z77" s="68" t="s">
        <v>88</v>
      </c>
    </row>
    <row r="78" spans="1:26" s="115" customFormat="1" ht="12.75">
      <c r="A78" s="68" t="s">
        <v>33</v>
      </c>
      <c r="B78" s="68" t="s">
        <v>88</v>
      </c>
      <c r="C78" s="161">
        <v>0.5</v>
      </c>
      <c r="D78" s="169"/>
      <c r="E78" s="170">
        <f t="shared" si="23"/>
        <v>0</v>
      </c>
      <c r="F78" s="165"/>
      <c r="G78" s="171">
        <f t="shared" si="24"/>
        <v>0</v>
      </c>
      <c r="H78" s="167"/>
      <c r="I78" s="170">
        <f t="shared" si="25"/>
        <v>0</v>
      </c>
      <c r="J78" s="165"/>
      <c r="K78" s="98">
        <f t="shared" si="26"/>
        <v>0</v>
      </c>
      <c r="L78" s="163"/>
      <c r="M78" s="170">
        <f t="shared" si="27"/>
        <v>0</v>
      </c>
      <c r="N78" s="165"/>
      <c r="O78" s="171">
        <f t="shared" si="28"/>
        <v>0</v>
      </c>
      <c r="P78" s="167"/>
      <c r="Q78" s="170">
        <f t="shared" si="29"/>
        <v>0</v>
      </c>
      <c r="R78" s="165"/>
      <c r="S78" s="98">
        <f t="shared" si="30"/>
        <v>0</v>
      </c>
      <c r="T78" s="163"/>
      <c r="U78" s="170">
        <f t="shared" si="31"/>
        <v>0</v>
      </c>
      <c r="V78" s="165"/>
      <c r="W78" s="171">
        <f t="shared" si="32"/>
        <v>0</v>
      </c>
      <c r="X78" s="144">
        <f t="shared" si="33"/>
        <v>0</v>
      </c>
      <c r="Y78" s="68" t="s">
        <v>33</v>
      </c>
      <c r="Z78" s="68" t="s">
        <v>88</v>
      </c>
    </row>
    <row r="79" spans="1:26" s="115" customFormat="1" ht="12.75">
      <c r="A79" s="104" t="s">
        <v>123</v>
      </c>
      <c r="B79" s="68" t="s">
        <v>88</v>
      </c>
      <c r="C79" s="161">
        <v>0.5</v>
      </c>
      <c r="D79" s="169"/>
      <c r="E79" s="170">
        <f t="shared" si="23"/>
        <v>0</v>
      </c>
      <c r="F79" s="165"/>
      <c r="G79" s="171">
        <f t="shared" si="24"/>
        <v>0</v>
      </c>
      <c r="H79" s="167"/>
      <c r="I79" s="170">
        <f t="shared" si="25"/>
        <v>0</v>
      </c>
      <c r="J79" s="165"/>
      <c r="K79" s="98">
        <f t="shared" si="26"/>
        <v>0</v>
      </c>
      <c r="L79" s="163"/>
      <c r="M79" s="170">
        <f t="shared" si="27"/>
        <v>0</v>
      </c>
      <c r="N79" s="165"/>
      <c r="O79" s="171">
        <f t="shared" si="28"/>
        <v>0</v>
      </c>
      <c r="P79" s="167"/>
      <c r="Q79" s="170">
        <f t="shared" si="29"/>
        <v>0</v>
      </c>
      <c r="R79" s="165"/>
      <c r="S79" s="98">
        <f t="shared" si="30"/>
        <v>0</v>
      </c>
      <c r="T79" s="163"/>
      <c r="U79" s="170">
        <f t="shared" si="31"/>
        <v>0</v>
      </c>
      <c r="V79" s="165"/>
      <c r="W79" s="171">
        <f t="shared" si="32"/>
        <v>0</v>
      </c>
      <c r="X79" s="144">
        <f t="shared" si="33"/>
        <v>0</v>
      </c>
      <c r="Y79" s="104" t="s">
        <v>123</v>
      </c>
      <c r="Z79" s="68" t="s">
        <v>88</v>
      </c>
    </row>
    <row r="80" spans="1:26" s="115" customFormat="1" ht="12.75">
      <c r="A80" s="68" t="s">
        <v>23</v>
      </c>
      <c r="B80" s="68" t="s">
        <v>19</v>
      </c>
      <c r="C80" s="161">
        <v>1</v>
      </c>
      <c r="D80" s="169"/>
      <c r="E80" s="170">
        <f t="shared" si="23"/>
        <v>0</v>
      </c>
      <c r="F80" s="165"/>
      <c r="G80" s="171">
        <f t="shared" si="24"/>
        <v>0</v>
      </c>
      <c r="H80" s="167"/>
      <c r="I80" s="170">
        <f t="shared" si="25"/>
        <v>0</v>
      </c>
      <c r="J80" s="165"/>
      <c r="K80" s="98">
        <f t="shared" si="26"/>
        <v>0</v>
      </c>
      <c r="L80" s="163"/>
      <c r="M80" s="170">
        <f t="shared" si="27"/>
        <v>0</v>
      </c>
      <c r="N80" s="165"/>
      <c r="O80" s="171">
        <f t="shared" si="28"/>
        <v>0</v>
      </c>
      <c r="P80" s="167"/>
      <c r="Q80" s="170">
        <f t="shared" si="29"/>
        <v>0</v>
      </c>
      <c r="R80" s="165"/>
      <c r="S80" s="98">
        <f t="shared" si="30"/>
        <v>0</v>
      </c>
      <c r="T80" s="163"/>
      <c r="U80" s="170">
        <f t="shared" si="31"/>
        <v>0</v>
      </c>
      <c r="V80" s="165"/>
      <c r="W80" s="171">
        <f t="shared" si="32"/>
        <v>0</v>
      </c>
      <c r="X80" s="144">
        <f t="shared" si="33"/>
        <v>0</v>
      </c>
      <c r="Y80" s="68" t="s">
        <v>23</v>
      </c>
      <c r="Z80" s="68" t="s">
        <v>19</v>
      </c>
    </row>
    <row r="81" spans="1:26" s="115" customFormat="1" ht="12.75">
      <c r="A81" s="68" t="s">
        <v>136</v>
      </c>
      <c r="B81" s="68" t="s">
        <v>25</v>
      </c>
      <c r="C81" s="161">
        <v>3</v>
      </c>
      <c r="D81" s="169"/>
      <c r="E81" s="170">
        <f t="shared" si="23"/>
        <v>0</v>
      </c>
      <c r="F81" s="165"/>
      <c r="G81" s="171">
        <f t="shared" si="24"/>
        <v>0</v>
      </c>
      <c r="H81" s="167"/>
      <c r="I81" s="170">
        <f t="shared" si="25"/>
        <v>0</v>
      </c>
      <c r="J81" s="165"/>
      <c r="K81" s="98">
        <f t="shared" si="26"/>
        <v>0</v>
      </c>
      <c r="L81" s="163"/>
      <c r="M81" s="170">
        <f t="shared" si="27"/>
        <v>0</v>
      </c>
      <c r="N81" s="165"/>
      <c r="O81" s="171">
        <f t="shared" si="28"/>
        <v>0</v>
      </c>
      <c r="P81" s="167"/>
      <c r="Q81" s="170">
        <f t="shared" si="29"/>
        <v>0</v>
      </c>
      <c r="R81" s="165"/>
      <c r="S81" s="98">
        <f t="shared" si="30"/>
        <v>0</v>
      </c>
      <c r="T81" s="163"/>
      <c r="U81" s="170">
        <f t="shared" si="31"/>
        <v>0</v>
      </c>
      <c r="V81" s="165"/>
      <c r="W81" s="171">
        <f t="shared" si="32"/>
        <v>0</v>
      </c>
      <c r="X81" s="144">
        <f t="shared" si="33"/>
        <v>0</v>
      </c>
      <c r="Y81" s="68" t="s">
        <v>136</v>
      </c>
      <c r="Z81" s="68" t="s">
        <v>25</v>
      </c>
    </row>
    <row r="82" spans="1:26" s="115" customFormat="1" ht="12.75">
      <c r="A82" s="104" t="s">
        <v>92</v>
      </c>
      <c r="B82" s="68" t="s">
        <v>25</v>
      </c>
      <c r="C82" s="161">
        <v>2.5</v>
      </c>
      <c r="D82" s="169"/>
      <c r="E82" s="170">
        <f t="shared" si="23"/>
        <v>0</v>
      </c>
      <c r="F82" s="165"/>
      <c r="G82" s="171">
        <f t="shared" si="24"/>
        <v>0</v>
      </c>
      <c r="H82" s="167"/>
      <c r="I82" s="170">
        <f t="shared" si="25"/>
        <v>0</v>
      </c>
      <c r="J82" s="165"/>
      <c r="K82" s="98">
        <f t="shared" si="26"/>
        <v>0</v>
      </c>
      <c r="L82" s="163"/>
      <c r="M82" s="170">
        <f t="shared" si="27"/>
        <v>0</v>
      </c>
      <c r="N82" s="165"/>
      <c r="O82" s="171">
        <f t="shared" si="28"/>
        <v>0</v>
      </c>
      <c r="P82" s="167"/>
      <c r="Q82" s="170">
        <f t="shared" si="29"/>
        <v>0</v>
      </c>
      <c r="R82" s="165"/>
      <c r="S82" s="98">
        <f t="shared" si="30"/>
        <v>0</v>
      </c>
      <c r="T82" s="163"/>
      <c r="U82" s="170">
        <f t="shared" si="31"/>
        <v>0</v>
      </c>
      <c r="V82" s="165"/>
      <c r="W82" s="171">
        <f t="shared" si="32"/>
        <v>0</v>
      </c>
      <c r="X82" s="144">
        <f t="shared" si="33"/>
        <v>0</v>
      </c>
      <c r="Y82" s="104" t="s">
        <v>92</v>
      </c>
      <c r="Z82" s="68" t="s">
        <v>25</v>
      </c>
    </row>
    <row r="83" spans="1:26" s="115" customFormat="1" ht="12.75">
      <c r="A83" s="104" t="s">
        <v>91</v>
      </c>
      <c r="B83" s="68" t="s">
        <v>25</v>
      </c>
      <c r="C83" s="161">
        <v>2.5</v>
      </c>
      <c r="D83" s="169"/>
      <c r="E83" s="170">
        <f t="shared" si="23"/>
        <v>0</v>
      </c>
      <c r="F83" s="165"/>
      <c r="G83" s="171">
        <f t="shared" si="24"/>
        <v>0</v>
      </c>
      <c r="H83" s="167"/>
      <c r="I83" s="170">
        <f t="shared" si="25"/>
        <v>0</v>
      </c>
      <c r="J83" s="165"/>
      <c r="K83" s="98">
        <f t="shared" si="26"/>
        <v>0</v>
      </c>
      <c r="L83" s="163"/>
      <c r="M83" s="170">
        <f t="shared" si="27"/>
        <v>0</v>
      </c>
      <c r="N83" s="165"/>
      <c r="O83" s="171">
        <f t="shared" si="28"/>
        <v>0</v>
      </c>
      <c r="P83" s="167"/>
      <c r="Q83" s="170">
        <f t="shared" si="29"/>
        <v>0</v>
      </c>
      <c r="R83" s="165"/>
      <c r="S83" s="98">
        <f t="shared" si="30"/>
        <v>0</v>
      </c>
      <c r="T83" s="163"/>
      <c r="U83" s="170">
        <f t="shared" si="31"/>
        <v>0</v>
      </c>
      <c r="V83" s="165"/>
      <c r="W83" s="171">
        <f t="shared" si="32"/>
        <v>0</v>
      </c>
      <c r="X83" s="144">
        <f t="shared" si="33"/>
        <v>0</v>
      </c>
      <c r="Y83" s="104" t="s">
        <v>91</v>
      </c>
      <c r="Z83" s="68" t="s">
        <v>25</v>
      </c>
    </row>
    <row r="84" spans="1:26" s="115" customFormat="1" ht="12.75">
      <c r="A84" s="68" t="s">
        <v>31</v>
      </c>
      <c r="B84" s="68" t="s">
        <v>19</v>
      </c>
      <c r="C84" s="161">
        <v>2.2</v>
      </c>
      <c r="D84" s="169"/>
      <c r="E84" s="170">
        <f t="shared" si="23"/>
        <v>0</v>
      </c>
      <c r="F84" s="165"/>
      <c r="G84" s="171">
        <f t="shared" si="24"/>
        <v>0</v>
      </c>
      <c r="H84" s="167"/>
      <c r="I84" s="170">
        <f t="shared" si="25"/>
        <v>0</v>
      </c>
      <c r="J84" s="165"/>
      <c r="K84" s="98">
        <f t="shared" si="26"/>
        <v>0</v>
      </c>
      <c r="L84" s="163"/>
      <c r="M84" s="170">
        <f t="shared" si="27"/>
        <v>0</v>
      </c>
      <c r="N84" s="165"/>
      <c r="O84" s="171">
        <f t="shared" si="28"/>
        <v>0</v>
      </c>
      <c r="P84" s="167"/>
      <c r="Q84" s="170">
        <f t="shared" si="29"/>
        <v>0</v>
      </c>
      <c r="R84" s="165"/>
      <c r="S84" s="98">
        <f t="shared" si="30"/>
        <v>0</v>
      </c>
      <c r="T84" s="163"/>
      <c r="U84" s="170">
        <f t="shared" si="31"/>
        <v>0</v>
      </c>
      <c r="V84" s="165"/>
      <c r="W84" s="171">
        <f t="shared" si="32"/>
        <v>0</v>
      </c>
      <c r="X84" s="144">
        <f t="shared" si="33"/>
        <v>0</v>
      </c>
      <c r="Y84" s="68" t="s">
        <v>31</v>
      </c>
      <c r="Z84" s="68" t="s">
        <v>19</v>
      </c>
    </row>
    <row r="85" spans="1:26" s="115" customFormat="1" ht="12.75">
      <c r="A85" s="68" t="s">
        <v>67</v>
      </c>
      <c r="B85" s="68" t="s">
        <v>25</v>
      </c>
      <c r="C85" s="161">
        <v>2.8</v>
      </c>
      <c r="D85" s="169"/>
      <c r="E85" s="170">
        <f t="shared" si="23"/>
        <v>0</v>
      </c>
      <c r="F85" s="165"/>
      <c r="G85" s="171">
        <f t="shared" si="24"/>
        <v>0</v>
      </c>
      <c r="H85" s="167"/>
      <c r="I85" s="170">
        <f t="shared" si="25"/>
        <v>0</v>
      </c>
      <c r="J85" s="165"/>
      <c r="K85" s="98">
        <f t="shared" si="26"/>
        <v>0</v>
      </c>
      <c r="L85" s="163"/>
      <c r="M85" s="170">
        <f t="shared" si="27"/>
        <v>0</v>
      </c>
      <c r="N85" s="165"/>
      <c r="O85" s="171">
        <f t="shared" si="28"/>
        <v>0</v>
      </c>
      <c r="P85" s="167"/>
      <c r="Q85" s="170">
        <f t="shared" si="29"/>
        <v>0</v>
      </c>
      <c r="R85" s="165"/>
      <c r="S85" s="98">
        <f t="shared" si="30"/>
        <v>0</v>
      </c>
      <c r="T85" s="163"/>
      <c r="U85" s="170">
        <f t="shared" si="31"/>
        <v>0</v>
      </c>
      <c r="V85" s="165"/>
      <c r="W85" s="171">
        <f t="shared" si="32"/>
        <v>0</v>
      </c>
      <c r="X85" s="144">
        <f t="shared" si="33"/>
        <v>0</v>
      </c>
      <c r="Y85" s="68" t="s">
        <v>67</v>
      </c>
      <c r="Z85" s="68" t="s">
        <v>25</v>
      </c>
    </row>
    <row r="86" spans="1:26" s="115" customFormat="1" ht="12.75">
      <c r="A86" s="68" t="s">
        <v>96</v>
      </c>
      <c r="B86" s="68" t="s">
        <v>25</v>
      </c>
      <c r="C86" s="161">
        <v>5</v>
      </c>
      <c r="D86" s="169"/>
      <c r="E86" s="170">
        <f t="shared" si="23"/>
        <v>0</v>
      </c>
      <c r="F86" s="165"/>
      <c r="G86" s="171">
        <f t="shared" si="24"/>
        <v>0</v>
      </c>
      <c r="H86" s="167"/>
      <c r="I86" s="170">
        <f t="shared" si="25"/>
        <v>0</v>
      </c>
      <c r="J86" s="165"/>
      <c r="K86" s="98">
        <f t="shared" si="26"/>
        <v>0</v>
      </c>
      <c r="L86" s="163"/>
      <c r="M86" s="170">
        <f t="shared" si="27"/>
        <v>0</v>
      </c>
      <c r="N86" s="165"/>
      <c r="O86" s="171">
        <f t="shared" si="28"/>
        <v>0</v>
      </c>
      <c r="P86" s="167"/>
      <c r="Q86" s="170">
        <f t="shared" si="29"/>
        <v>0</v>
      </c>
      <c r="R86" s="165"/>
      <c r="S86" s="98">
        <f t="shared" si="30"/>
        <v>0</v>
      </c>
      <c r="T86" s="163"/>
      <c r="U86" s="170">
        <f t="shared" si="31"/>
        <v>0</v>
      </c>
      <c r="V86" s="165"/>
      <c r="W86" s="171">
        <f t="shared" si="32"/>
        <v>0</v>
      </c>
      <c r="X86" s="144">
        <f t="shared" si="33"/>
        <v>0</v>
      </c>
      <c r="Y86" s="68" t="s">
        <v>96</v>
      </c>
      <c r="Z86" s="68" t="s">
        <v>25</v>
      </c>
    </row>
    <row r="87" spans="1:26" s="115" customFormat="1" ht="12.75" customHeight="1">
      <c r="A87" s="104" t="s">
        <v>137</v>
      </c>
      <c r="B87" s="68" t="s">
        <v>25</v>
      </c>
      <c r="C87" s="161">
        <v>2.2</v>
      </c>
      <c r="D87" s="169"/>
      <c r="E87" s="170">
        <f t="shared" si="23"/>
        <v>0</v>
      </c>
      <c r="F87" s="165"/>
      <c r="G87" s="171">
        <f t="shared" si="24"/>
        <v>0</v>
      </c>
      <c r="H87" s="167"/>
      <c r="I87" s="170">
        <f t="shared" si="25"/>
        <v>0</v>
      </c>
      <c r="J87" s="165"/>
      <c r="K87" s="98">
        <f t="shared" si="26"/>
        <v>0</v>
      </c>
      <c r="L87" s="163"/>
      <c r="M87" s="170">
        <f t="shared" si="27"/>
        <v>0</v>
      </c>
      <c r="N87" s="165"/>
      <c r="O87" s="171">
        <f t="shared" si="28"/>
        <v>0</v>
      </c>
      <c r="P87" s="167"/>
      <c r="Q87" s="170">
        <f t="shared" si="29"/>
        <v>0</v>
      </c>
      <c r="R87" s="165"/>
      <c r="S87" s="98">
        <f t="shared" si="30"/>
        <v>0</v>
      </c>
      <c r="T87" s="163"/>
      <c r="U87" s="170">
        <f t="shared" si="31"/>
        <v>0</v>
      </c>
      <c r="V87" s="165"/>
      <c r="W87" s="171">
        <f t="shared" si="32"/>
        <v>0</v>
      </c>
      <c r="X87" s="144">
        <f t="shared" si="33"/>
        <v>0</v>
      </c>
      <c r="Y87" s="104" t="s">
        <v>137</v>
      </c>
      <c r="Z87" s="68" t="s">
        <v>25</v>
      </c>
    </row>
    <row r="88" spans="1:26" s="115" customFormat="1" ht="12.75">
      <c r="A88" s="104" t="s">
        <v>138</v>
      </c>
      <c r="B88" s="68" t="s">
        <v>25</v>
      </c>
      <c r="C88" s="161">
        <v>3</v>
      </c>
      <c r="D88" s="169"/>
      <c r="E88" s="170">
        <f t="shared" si="23"/>
        <v>0</v>
      </c>
      <c r="F88" s="165"/>
      <c r="G88" s="171">
        <f t="shared" si="24"/>
        <v>0</v>
      </c>
      <c r="H88" s="167"/>
      <c r="I88" s="170">
        <f t="shared" si="25"/>
        <v>0</v>
      </c>
      <c r="J88" s="165"/>
      <c r="K88" s="98">
        <f t="shared" si="26"/>
        <v>0</v>
      </c>
      <c r="L88" s="163"/>
      <c r="M88" s="170">
        <f t="shared" si="27"/>
        <v>0</v>
      </c>
      <c r="N88" s="165"/>
      <c r="O88" s="171">
        <f t="shared" si="28"/>
        <v>0</v>
      </c>
      <c r="P88" s="167"/>
      <c r="Q88" s="170">
        <f t="shared" si="29"/>
        <v>0</v>
      </c>
      <c r="R88" s="165"/>
      <c r="S88" s="98">
        <f t="shared" si="30"/>
        <v>0</v>
      </c>
      <c r="T88" s="163"/>
      <c r="U88" s="170">
        <f t="shared" si="31"/>
        <v>0</v>
      </c>
      <c r="V88" s="165"/>
      <c r="W88" s="171">
        <f t="shared" si="32"/>
        <v>0</v>
      </c>
      <c r="X88" s="144">
        <f t="shared" si="33"/>
        <v>0</v>
      </c>
      <c r="Y88" s="104" t="s">
        <v>138</v>
      </c>
      <c r="Z88" s="68" t="s">
        <v>25</v>
      </c>
    </row>
    <row r="89" spans="1:26" s="115" customFormat="1" ht="12.75">
      <c r="A89" s="68" t="s">
        <v>119</v>
      </c>
      <c r="B89" s="68" t="s">
        <v>25</v>
      </c>
      <c r="C89" s="161">
        <v>2.5</v>
      </c>
      <c r="D89" s="169"/>
      <c r="E89" s="170">
        <f t="shared" si="23"/>
        <v>0</v>
      </c>
      <c r="F89" s="165"/>
      <c r="G89" s="171">
        <f t="shared" si="24"/>
        <v>0</v>
      </c>
      <c r="H89" s="167"/>
      <c r="I89" s="170">
        <f t="shared" si="25"/>
        <v>0</v>
      </c>
      <c r="J89" s="165"/>
      <c r="K89" s="98">
        <f t="shared" si="26"/>
        <v>0</v>
      </c>
      <c r="L89" s="163"/>
      <c r="M89" s="170">
        <f t="shared" si="27"/>
        <v>0</v>
      </c>
      <c r="N89" s="165"/>
      <c r="O89" s="171">
        <f t="shared" si="28"/>
        <v>0</v>
      </c>
      <c r="P89" s="167"/>
      <c r="Q89" s="170">
        <f t="shared" si="29"/>
        <v>0</v>
      </c>
      <c r="R89" s="165"/>
      <c r="S89" s="98">
        <f t="shared" si="30"/>
        <v>0</v>
      </c>
      <c r="T89" s="163"/>
      <c r="U89" s="170">
        <f t="shared" si="31"/>
        <v>0</v>
      </c>
      <c r="V89" s="165"/>
      <c r="W89" s="171">
        <f t="shared" si="32"/>
        <v>0</v>
      </c>
      <c r="X89" s="144">
        <f t="shared" si="33"/>
        <v>0</v>
      </c>
      <c r="Y89" s="68" t="s">
        <v>119</v>
      </c>
      <c r="Z89" s="68" t="s">
        <v>25</v>
      </c>
    </row>
    <row r="90" spans="1:26" s="115" customFormat="1" ht="12.75">
      <c r="A90" s="68" t="s">
        <v>98</v>
      </c>
      <c r="B90" s="68" t="s">
        <v>25</v>
      </c>
      <c r="C90" s="161">
        <v>2.8</v>
      </c>
      <c r="D90" s="169"/>
      <c r="E90" s="170">
        <f t="shared" si="23"/>
        <v>0</v>
      </c>
      <c r="F90" s="165"/>
      <c r="G90" s="171">
        <f t="shared" si="24"/>
        <v>0</v>
      </c>
      <c r="H90" s="167"/>
      <c r="I90" s="170">
        <f t="shared" si="25"/>
        <v>0</v>
      </c>
      <c r="J90" s="165"/>
      <c r="K90" s="98">
        <f t="shared" si="26"/>
        <v>0</v>
      </c>
      <c r="L90" s="163"/>
      <c r="M90" s="170">
        <f t="shared" si="27"/>
        <v>0</v>
      </c>
      <c r="N90" s="165"/>
      <c r="O90" s="171">
        <f t="shared" si="28"/>
        <v>0</v>
      </c>
      <c r="P90" s="167"/>
      <c r="Q90" s="170">
        <f t="shared" si="29"/>
        <v>0</v>
      </c>
      <c r="R90" s="165"/>
      <c r="S90" s="98">
        <f t="shared" si="30"/>
        <v>0</v>
      </c>
      <c r="T90" s="163"/>
      <c r="U90" s="170">
        <f t="shared" si="31"/>
        <v>0</v>
      </c>
      <c r="V90" s="165"/>
      <c r="W90" s="171">
        <f t="shared" si="32"/>
        <v>0</v>
      </c>
      <c r="X90" s="144">
        <f t="shared" si="33"/>
        <v>0</v>
      </c>
      <c r="Y90" s="68" t="s">
        <v>98</v>
      </c>
      <c r="Z90" s="68" t="s">
        <v>25</v>
      </c>
    </row>
    <row r="91" spans="1:26" s="115" customFormat="1" ht="12.75">
      <c r="A91" s="68" t="s">
        <v>120</v>
      </c>
      <c r="B91" s="68" t="s">
        <v>25</v>
      </c>
      <c r="C91" s="161">
        <v>3</v>
      </c>
      <c r="D91" s="169"/>
      <c r="E91" s="170">
        <f t="shared" si="23"/>
        <v>0</v>
      </c>
      <c r="F91" s="165"/>
      <c r="G91" s="171">
        <f t="shared" si="24"/>
        <v>0</v>
      </c>
      <c r="H91" s="167"/>
      <c r="I91" s="170">
        <f t="shared" si="25"/>
        <v>0</v>
      </c>
      <c r="J91" s="165"/>
      <c r="K91" s="98">
        <f t="shared" si="26"/>
        <v>0</v>
      </c>
      <c r="L91" s="163"/>
      <c r="M91" s="170">
        <f t="shared" si="27"/>
        <v>0</v>
      </c>
      <c r="N91" s="165"/>
      <c r="O91" s="171">
        <f t="shared" si="28"/>
        <v>0</v>
      </c>
      <c r="P91" s="167"/>
      <c r="Q91" s="170">
        <f t="shared" si="29"/>
        <v>0</v>
      </c>
      <c r="R91" s="165"/>
      <c r="S91" s="98">
        <f t="shared" si="30"/>
        <v>0</v>
      </c>
      <c r="T91" s="163"/>
      <c r="U91" s="170">
        <f t="shared" si="31"/>
        <v>0</v>
      </c>
      <c r="V91" s="165"/>
      <c r="W91" s="171">
        <f t="shared" si="32"/>
        <v>0</v>
      </c>
      <c r="X91" s="144">
        <f t="shared" si="33"/>
        <v>0</v>
      </c>
      <c r="Y91" s="68" t="s">
        <v>120</v>
      </c>
      <c r="Z91" s="68" t="s">
        <v>25</v>
      </c>
    </row>
    <row r="92" spans="1:26" s="115" customFormat="1" ht="12.75">
      <c r="A92" s="68" t="s">
        <v>139</v>
      </c>
      <c r="B92" s="68" t="s">
        <v>21</v>
      </c>
      <c r="C92" s="161">
        <v>0.5</v>
      </c>
      <c r="D92" s="169"/>
      <c r="E92" s="170">
        <f t="shared" si="23"/>
        <v>0</v>
      </c>
      <c r="F92" s="165"/>
      <c r="G92" s="171">
        <f t="shared" si="24"/>
        <v>0</v>
      </c>
      <c r="H92" s="167"/>
      <c r="I92" s="170">
        <f t="shared" si="25"/>
        <v>0</v>
      </c>
      <c r="J92" s="165"/>
      <c r="K92" s="98">
        <f t="shared" si="26"/>
        <v>0</v>
      </c>
      <c r="L92" s="163"/>
      <c r="M92" s="170">
        <f t="shared" si="27"/>
        <v>0</v>
      </c>
      <c r="N92" s="165"/>
      <c r="O92" s="171">
        <f t="shared" si="28"/>
        <v>0</v>
      </c>
      <c r="P92" s="167"/>
      <c r="Q92" s="170">
        <f t="shared" si="29"/>
        <v>0</v>
      </c>
      <c r="R92" s="165"/>
      <c r="S92" s="98">
        <f t="shared" si="30"/>
        <v>0</v>
      </c>
      <c r="T92" s="163"/>
      <c r="U92" s="170">
        <f t="shared" si="31"/>
        <v>0</v>
      </c>
      <c r="V92" s="165"/>
      <c r="W92" s="171">
        <f t="shared" si="32"/>
        <v>0</v>
      </c>
      <c r="X92" s="144">
        <f t="shared" si="33"/>
        <v>0</v>
      </c>
      <c r="Y92" s="68" t="s">
        <v>139</v>
      </c>
      <c r="Z92" s="68" t="s">
        <v>21</v>
      </c>
    </row>
    <row r="93" spans="1:26" s="115" customFormat="1" ht="12.75">
      <c r="A93" s="104" t="s">
        <v>121</v>
      </c>
      <c r="B93" s="68" t="s">
        <v>21</v>
      </c>
      <c r="C93" s="161">
        <v>1</v>
      </c>
      <c r="D93" s="169"/>
      <c r="E93" s="170">
        <f t="shared" si="23"/>
        <v>0</v>
      </c>
      <c r="F93" s="165"/>
      <c r="G93" s="171">
        <f t="shared" si="24"/>
        <v>0</v>
      </c>
      <c r="H93" s="167"/>
      <c r="I93" s="170">
        <f t="shared" si="25"/>
        <v>0</v>
      </c>
      <c r="J93" s="165"/>
      <c r="K93" s="98">
        <f t="shared" si="26"/>
        <v>0</v>
      </c>
      <c r="L93" s="163"/>
      <c r="M93" s="170">
        <f t="shared" si="27"/>
        <v>0</v>
      </c>
      <c r="N93" s="165"/>
      <c r="O93" s="171">
        <f t="shared" si="28"/>
        <v>0</v>
      </c>
      <c r="P93" s="167"/>
      <c r="Q93" s="170">
        <f t="shared" si="29"/>
        <v>0</v>
      </c>
      <c r="R93" s="165"/>
      <c r="S93" s="98">
        <f t="shared" si="30"/>
        <v>0</v>
      </c>
      <c r="T93" s="163"/>
      <c r="U93" s="170">
        <f t="shared" si="31"/>
        <v>0</v>
      </c>
      <c r="V93" s="165"/>
      <c r="W93" s="171">
        <f t="shared" si="32"/>
        <v>0</v>
      </c>
      <c r="X93" s="144">
        <f t="shared" si="33"/>
        <v>0</v>
      </c>
      <c r="Y93" s="104" t="s">
        <v>121</v>
      </c>
      <c r="Z93" s="68" t="s">
        <v>21</v>
      </c>
    </row>
    <row r="94" spans="1:26" s="115" customFormat="1" ht="12.75">
      <c r="A94" s="68" t="s">
        <v>140</v>
      </c>
      <c r="B94" s="68" t="s">
        <v>21</v>
      </c>
      <c r="C94" s="161">
        <v>2</v>
      </c>
      <c r="D94" s="169"/>
      <c r="E94" s="170">
        <f t="shared" si="23"/>
        <v>0</v>
      </c>
      <c r="F94" s="165"/>
      <c r="G94" s="171">
        <f t="shared" si="24"/>
        <v>0</v>
      </c>
      <c r="H94" s="167"/>
      <c r="I94" s="170">
        <f t="shared" si="25"/>
        <v>0</v>
      </c>
      <c r="J94" s="165"/>
      <c r="K94" s="98">
        <f t="shared" si="26"/>
        <v>0</v>
      </c>
      <c r="L94" s="163"/>
      <c r="M94" s="170">
        <f t="shared" si="27"/>
        <v>0</v>
      </c>
      <c r="N94" s="165"/>
      <c r="O94" s="171">
        <f t="shared" si="28"/>
        <v>0</v>
      </c>
      <c r="P94" s="167"/>
      <c r="Q94" s="170">
        <f t="shared" si="29"/>
        <v>0</v>
      </c>
      <c r="R94" s="165"/>
      <c r="S94" s="98">
        <f t="shared" si="30"/>
        <v>0</v>
      </c>
      <c r="T94" s="163"/>
      <c r="U94" s="170">
        <f t="shared" si="31"/>
        <v>0</v>
      </c>
      <c r="V94" s="165"/>
      <c r="W94" s="171">
        <f t="shared" si="32"/>
        <v>0</v>
      </c>
      <c r="X94" s="144">
        <f t="shared" si="33"/>
        <v>0</v>
      </c>
      <c r="Y94" s="68" t="s">
        <v>140</v>
      </c>
      <c r="Z94" s="68" t="s">
        <v>21</v>
      </c>
    </row>
    <row r="95" spans="1:26" s="115" customFormat="1" ht="12.75">
      <c r="A95" s="68" t="s">
        <v>141</v>
      </c>
      <c r="B95" s="68" t="s">
        <v>25</v>
      </c>
      <c r="C95" s="161">
        <v>1.5</v>
      </c>
      <c r="D95" s="169"/>
      <c r="E95" s="170">
        <f t="shared" si="23"/>
        <v>0</v>
      </c>
      <c r="F95" s="165"/>
      <c r="G95" s="171">
        <f t="shared" si="24"/>
        <v>0</v>
      </c>
      <c r="H95" s="167"/>
      <c r="I95" s="170">
        <f t="shared" si="25"/>
        <v>0</v>
      </c>
      <c r="J95" s="165"/>
      <c r="K95" s="98">
        <f t="shared" si="26"/>
        <v>0</v>
      </c>
      <c r="L95" s="163"/>
      <c r="M95" s="170">
        <f t="shared" si="27"/>
        <v>0</v>
      </c>
      <c r="N95" s="165"/>
      <c r="O95" s="171">
        <f t="shared" si="28"/>
        <v>0</v>
      </c>
      <c r="P95" s="167"/>
      <c r="Q95" s="170">
        <f t="shared" si="29"/>
        <v>0</v>
      </c>
      <c r="R95" s="165"/>
      <c r="S95" s="98">
        <f t="shared" si="30"/>
        <v>0</v>
      </c>
      <c r="T95" s="163"/>
      <c r="U95" s="170">
        <f t="shared" si="31"/>
        <v>0</v>
      </c>
      <c r="V95" s="165"/>
      <c r="W95" s="171">
        <f t="shared" si="32"/>
        <v>0</v>
      </c>
      <c r="X95" s="144">
        <f t="shared" si="33"/>
        <v>0</v>
      </c>
      <c r="Y95" s="68" t="s">
        <v>141</v>
      </c>
      <c r="Z95" s="68" t="s">
        <v>25</v>
      </c>
    </row>
    <row r="96" spans="1:26" s="115" customFormat="1" ht="12.75">
      <c r="A96" s="104" t="s">
        <v>142</v>
      </c>
      <c r="B96" s="68" t="s">
        <v>25</v>
      </c>
      <c r="C96" s="161">
        <v>12</v>
      </c>
      <c r="D96" s="169"/>
      <c r="E96" s="170">
        <f t="shared" si="23"/>
        <v>0</v>
      </c>
      <c r="F96" s="165"/>
      <c r="G96" s="171">
        <f t="shared" si="24"/>
        <v>0</v>
      </c>
      <c r="H96" s="167"/>
      <c r="I96" s="170">
        <f t="shared" si="25"/>
        <v>0</v>
      </c>
      <c r="J96" s="165"/>
      <c r="K96" s="98">
        <f t="shared" si="26"/>
        <v>0</v>
      </c>
      <c r="L96" s="163"/>
      <c r="M96" s="170">
        <f t="shared" si="27"/>
        <v>0</v>
      </c>
      <c r="N96" s="165"/>
      <c r="O96" s="171">
        <f t="shared" si="28"/>
        <v>0</v>
      </c>
      <c r="P96" s="167"/>
      <c r="Q96" s="170">
        <f t="shared" si="29"/>
        <v>0</v>
      </c>
      <c r="R96" s="165"/>
      <c r="S96" s="98">
        <f t="shared" si="30"/>
        <v>0</v>
      </c>
      <c r="T96" s="163"/>
      <c r="U96" s="170">
        <f t="shared" si="31"/>
        <v>0</v>
      </c>
      <c r="V96" s="165"/>
      <c r="W96" s="171">
        <f t="shared" si="32"/>
        <v>0</v>
      </c>
      <c r="X96" s="144">
        <f t="shared" si="33"/>
        <v>0</v>
      </c>
      <c r="Y96" s="104" t="s">
        <v>142</v>
      </c>
      <c r="Z96" s="68" t="s">
        <v>25</v>
      </c>
    </row>
    <row r="97" spans="1:26" s="115" customFormat="1" ht="12.75">
      <c r="A97" s="68" t="s">
        <v>103</v>
      </c>
      <c r="B97" s="68" t="s">
        <v>19</v>
      </c>
      <c r="C97" s="161">
        <v>1</v>
      </c>
      <c r="D97" s="169"/>
      <c r="E97" s="170">
        <f t="shared" si="23"/>
        <v>0</v>
      </c>
      <c r="F97" s="165"/>
      <c r="G97" s="171">
        <f t="shared" si="24"/>
        <v>0</v>
      </c>
      <c r="H97" s="167"/>
      <c r="I97" s="170">
        <f t="shared" si="25"/>
        <v>0</v>
      </c>
      <c r="J97" s="165"/>
      <c r="K97" s="98">
        <f t="shared" si="26"/>
        <v>0</v>
      </c>
      <c r="L97" s="163"/>
      <c r="M97" s="170">
        <f t="shared" si="27"/>
        <v>0</v>
      </c>
      <c r="N97" s="165"/>
      <c r="O97" s="171">
        <f t="shared" si="28"/>
        <v>0</v>
      </c>
      <c r="P97" s="167"/>
      <c r="Q97" s="170">
        <f t="shared" si="29"/>
        <v>0</v>
      </c>
      <c r="R97" s="165"/>
      <c r="S97" s="98">
        <f t="shared" si="30"/>
        <v>0</v>
      </c>
      <c r="T97" s="163"/>
      <c r="U97" s="170">
        <f t="shared" si="31"/>
        <v>0</v>
      </c>
      <c r="V97" s="165"/>
      <c r="W97" s="171">
        <f t="shared" si="32"/>
        <v>0</v>
      </c>
      <c r="X97" s="144">
        <f t="shared" si="33"/>
        <v>0</v>
      </c>
      <c r="Y97" s="68" t="s">
        <v>103</v>
      </c>
      <c r="Z97" s="68" t="s">
        <v>19</v>
      </c>
    </row>
    <row r="98" spans="1:26" s="115" customFormat="1" ht="12.75">
      <c r="A98" s="68" t="s">
        <v>143</v>
      </c>
      <c r="B98" s="68" t="s">
        <v>25</v>
      </c>
      <c r="C98" s="161">
        <v>4</v>
      </c>
      <c r="D98" s="169"/>
      <c r="E98" s="170">
        <f t="shared" si="23"/>
        <v>0</v>
      </c>
      <c r="F98" s="165"/>
      <c r="G98" s="171">
        <f t="shared" si="24"/>
        <v>0</v>
      </c>
      <c r="H98" s="167"/>
      <c r="I98" s="170">
        <f t="shared" si="25"/>
        <v>0</v>
      </c>
      <c r="J98" s="165"/>
      <c r="K98" s="98">
        <f t="shared" si="26"/>
        <v>0</v>
      </c>
      <c r="L98" s="163"/>
      <c r="M98" s="170">
        <f t="shared" si="27"/>
        <v>0</v>
      </c>
      <c r="N98" s="165"/>
      <c r="O98" s="171">
        <f t="shared" si="28"/>
        <v>0</v>
      </c>
      <c r="P98" s="167"/>
      <c r="Q98" s="170">
        <f t="shared" si="29"/>
        <v>0</v>
      </c>
      <c r="R98" s="165"/>
      <c r="S98" s="98">
        <f t="shared" si="30"/>
        <v>0</v>
      </c>
      <c r="T98" s="163"/>
      <c r="U98" s="170">
        <f t="shared" si="31"/>
        <v>0</v>
      </c>
      <c r="V98" s="165"/>
      <c r="W98" s="171">
        <f t="shared" si="32"/>
        <v>0</v>
      </c>
      <c r="X98" s="144">
        <f t="shared" si="33"/>
        <v>0</v>
      </c>
      <c r="Y98" s="68" t="s">
        <v>143</v>
      </c>
      <c r="Z98" s="68" t="s">
        <v>25</v>
      </c>
    </row>
    <row r="99" spans="1:26" s="115" customFormat="1" ht="12.75">
      <c r="A99" s="68" t="s">
        <v>71</v>
      </c>
      <c r="B99" s="68" t="s">
        <v>88</v>
      </c>
      <c r="C99" s="161">
        <v>0.5</v>
      </c>
      <c r="D99" s="169"/>
      <c r="E99" s="170">
        <f t="shared" si="23"/>
        <v>0</v>
      </c>
      <c r="F99" s="165"/>
      <c r="G99" s="171">
        <f t="shared" si="24"/>
        <v>0</v>
      </c>
      <c r="H99" s="167"/>
      <c r="I99" s="170">
        <f t="shared" si="25"/>
        <v>0</v>
      </c>
      <c r="J99" s="165"/>
      <c r="K99" s="98">
        <f t="shared" si="26"/>
        <v>0</v>
      </c>
      <c r="L99" s="163"/>
      <c r="M99" s="170">
        <f t="shared" si="27"/>
        <v>0</v>
      </c>
      <c r="N99" s="165"/>
      <c r="O99" s="171">
        <f t="shared" si="28"/>
        <v>0</v>
      </c>
      <c r="P99" s="167"/>
      <c r="Q99" s="170">
        <f t="shared" si="29"/>
        <v>0</v>
      </c>
      <c r="R99" s="165"/>
      <c r="S99" s="98">
        <f t="shared" si="30"/>
        <v>0</v>
      </c>
      <c r="T99" s="163"/>
      <c r="U99" s="170">
        <f t="shared" si="31"/>
        <v>0</v>
      </c>
      <c r="V99" s="165"/>
      <c r="W99" s="171">
        <f t="shared" si="32"/>
        <v>0</v>
      </c>
      <c r="X99" s="144">
        <f t="shared" si="33"/>
        <v>0</v>
      </c>
      <c r="Y99" s="68" t="s">
        <v>71</v>
      </c>
      <c r="Z99" s="68" t="s">
        <v>88</v>
      </c>
    </row>
    <row r="100" spans="1:24" s="115" customFormat="1" ht="12.75">
      <c r="A100" s="128" t="s">
        <v>34</v>
      </c>
      <c r="B100" s="128"/>
      <c r="C100" s="172"/>
      <c r="D100" s="173"/>
      <c r="E100" s="174">
        <f>SUM(E76:E99)</f>
        <v>0</v>
      </c>
      <c r="F100" s="175"/>
      <c r="G100" s="176">
        <f>SUM(G76:G99)</f>
        <v>0</v>
      </c>
      <c r="H100" s="177"/>
      <c r="I100" s="174">
        <f>SUM(I76:I99)</f>
        <v>0</v>
      </c>
      <c r="J100" s="175"/>
      <c r="K100" s="178">
        <f>SUM(K76:K99)</f>
        <v>0</v>
      </c>
      <c r="L100" s="179"/>
      <c r="M100" s="174">
        <f>SUM(M76:M99)</f>
        <v>0</v>
      </c>
      <c r="N100" s="175"/>
      <c r="O100" s="176">
        <f>SUM(O76:O99)</f>
        <v>0</v>
      </c>
      <c r="P100" s="177"/>
      <c r="Q100" s="174">
        <f>SUM(Q76:Q99)</f>
        <v>0</v>
      </c>
      <c r="R100" s="175"/>
      <c r="S100" s="178">
        <f>SUM(S76:S99)</f>
        <v>0</v>
      </c>
      <c r="T100" s="179"/>
      <c r="U100" s="174">
        <f>SUM(U76:U99)</f>
        <v>0</v>
      </c>
      <c r="V100" s="175"/>
      <c r="W100" s="176">
        <f>SUM(W76:W99)</f>
        <v>0</v>
      </c>
      <c r="X100" s="121"/>
    </row>
    <row r="101" spans="1:24" s="115" customFormat="1" ht="12.75">
      <c r="A101" s="111" t="s">
        <v>104</v>
      </c>
      <c r="B101" s="112">
        <f>SUM(E100,I100,M100,Q100,U100)</f>
        <v>0</v>
      </c>
      <c r="C101" s="155" t="s">
        <v>105</v>
      </c>
      <c r="D101" s="155"/>
      <c r="E101" s="180">
        <f>B101+Aout!E83</f>
        <v>0</v>
      </c>
      <c r="F101" s="181"/>
      <c r="G101" s="182" t="s">
        <v>147</v>
      </c>
      <c r="H101" s="181"/>
      <c r="I101" s="180"/>
      <c r="J101" s="181"/>
      <c r="K101" s="180"/>
      <c r="L101" s="181"/>
      <c r="M101" s="180"/>
      <c r="N101" s="181"/>
      <c r="O101" s="180"/>
      <c r="P101" s="181"/>
      <c r="Q101" s="180"/>
      <c r="R101" s="181"/>
      <c r="S101" s="180"/>
      <c r="T101" s="181"/>
      <c r="U101" s="181"/>
      <c r="V101" s="181"/>
      <c r="W101" s="181"/>
      <c r="X101" s="121"/>
    </row>
    <row r="102" spans="1:24" s="115" customFormat="1" ht="12.75">
      <c r="A102" s="111" t="s">
        <v>107</v>
      </c>
      <c r="B102" s="112">
        <f>SUM(G100,K100,O100,S100,W100)</f>
        <v>0</v>
      </c>
      <c r="C102" s="155" t="s">
        <v>105</v>
      </c>
      <c r="D102" s="155"/>
      <c r="E102" s="180">
        <f>B102+Aout!E84</f>
        <v>0</v>
      </c>
      <c r="F102" s="181"/>
      <c r="G102" s="180"/>
      <c r="H102" s="181"/>
      <c r="I102" s="180"/>
      <c r="J102" s="181"/>
      <c r="K102" s="180"/>
      <c r="L102" s="181"/>
      <c r="M102" s="180"/>
      <c r="N102" s="181"/>
      <c r="O102" s="180"/>
      <c r="P102" s="181"/>
      <c r="Q102" s="180"/>
      <c r="R102" s="181"/>
      <c r="S102" s="180"/>
      <c r="T102" s="181"/>
      <c r="U102" s="181"/>
      <c r="V102" s="181"/>
      <c r="W102" s="181"/>
      <c r="X102" s="121"/>
    </row>
    <row r="103" spans="1:24" s="115" customFormat="1" ht="12.75">
      <c r="A103" s="115" t="s">
        <v>145</v>
      </c>
      <c r="C103" s="122"/>
      <c r="D103" s="181">
        <f>D81+D82+D83+D84+D85+D86+D87+D88+D89+D90+D91+D95+D96+D98</f>
        <v>0</v>
      </c>
      <c r="E103" s="181"/>
      <c r="F103" s="181">
        <f>F81+F82+F83+F84+F85+F86+F87+F88+F89+F90+F91+F95+F96+F98</f>
        <v>0</v>
      </c>
      <c r="G103" s="181"/>
      <c r="H103" s="181">
        <f>H81+H82+H83+H84+H85+H86+H87+H88+H89+H90+H91+H95+H96+H98</f>
        <v>0</v>
      </c>
      <c r="I103" s="181"/>
      <c r="J103" s="181">
        <f>J81+J82+J83+J84+J85+J86+J87+J88+J89+J90+J91+J95+J96+J98</f>
        <v>0</v>
      </c>
      <c r="K103" s="181"/>
      <c r="L103" s="181">
        <f>L81+L82+L83+L84+L85+L86+L87+L88+L89+L90+L91+L95+L96+L98</f>
        <v>0</v>
      </c>
      <c r="M103" s="181"/>
      <c r="N103" s="181">
        <f>N81+N82+N83+N84+N85+N86+N87+N88+N89+N90+N91+N95+N96+N98</f>
        <v>0</v>
      </c>
      <c r="O103" s="181"/>
      <c r="P103" s="181">
        <f>P81+P82+P83+P84+P85+P86+P87+P88+P89+P90+P91+P95+P96+P98</f>
        <v>0</v>
      </c>
      <c r="Q103" s="181"/>
      <c r="R103" s="181">
        <f>R81+R82+R83+R84+R85+R86+R87+R88+R89+R90+R91+R95+R96+R98</f>
        <v>0</v>
      </c>
      <c r="S103" s="181"/>
      <c r="T103" s="181">
        <f>T81+T82+T83+T84+T85+T86+T87+T88+T89+T90+T91+T95+T96+T98</f>
        <v>0</v>
      </c>
      <c r="U103" s="181"/>
      <c r="V103" s="181">
        <f>V81+V82+V83+V84+V85+V86+V87+V88+V89+V90+V91+V95+V96+V98</f>
        <v>0</v>
      </c>
      <c r="W103" s="181"/>
      <c r="X103" s="121"/>
    </row>
  </sheetData>
  <mergeCells count="57">
    <mergeCell ref="A1:T1"/>
    <mergeCell ref="C2:U2"/>
    <mergeCell ref="D3:G3"/>
    <mergeCell ref="H3:K3"/>
    <mergeCell ref="L3:O3"/>
    <mergeCell ref="P3:S3"/>
    <mergeCell ref="T3:W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C31:D31"/>
    <mergeCell ref="C32:D32"/>
    <mergeCell ref="A36:T36"/>
    <mergeCell ref="C37:U37"/>
    <mergeCell ref="D38:G38"/>
    <mergeCell ref="H38:K38"/>
    <mergeCell ref="L38:O38"/>
    <mergeCell ref="P38:S38"/>
    <mergeCell ref="T38:W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C66:D66"/>
    <mergeCell ref="C67:D67"/>
    <mergeCell ref="A71:T71"/>
    <mergeCell ref="C72:U72"/>
    <mergeCell ref="D73:G73"/>
    <mergeCell ref="H73:K73"/>
    <mergeCell ref="L73:O73"/>
    <mergeCell ref="P73:S73"/>
    <mergeCell ref="T73:W73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C101:D101"/>
    <mergeCell ref="C102:D102"/>
  </mergeCells>
  <hyperlinks>
    <hyperlink ref="C2" r:id="rId1" display="Tableurs d'application de la méthode de planification des cultures d'une AMAP, pour des paniers de légumes équilibrés toute l'année, présentée dans la revue Passerelle Eco n°32"/>
  </hyperlinks>
  <printOptions/>
  <pageMargins left="0.39375" right="0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3"/>
  <sheetViews>
    <sheetView workbookViewId="0" topLeftCell="A1">
      <selection activeCell="E2" sqref="E2"/>
    </sheetView>
  </sheetViews>
  <sheetFormatPr defaultColWidth="11.421875" defaultRowHeight="12.75"/>
  <cols>
    <col min="1" max="1" width="21.57421875" style="0" customWidth="1"/>
    <col min="2" max="2" width="5.8515625" style="0" customWidth="1"/>
    <col min="3" max="3" width="5.00390625" style="120" customWidth="1"/>
    <col min="4" max="4" width="5.140625" style="156" customWidth="1"/>
    <col min="5" max="5" width="7.421875" style="157" customWidth="1"/>
    <col min="6" max="6" width="5.00390625" style="156" customWidth="1"/>
    <col min="7" max="7" width="7.00390625" style="157" customWidth="1"/>
    <col min="8" max="8" width="4.7109375" style="156" customWidth="1"/>
    <col min="9" max="9" width="5.7109375" style="157" customWidth="1"/>
    <col min="10" max="10" width="4.7109375" style="156" customWidth="1"/>
    <col min="11" max="11" width="5.8515625" style="157" customWidth="1"/>
    <col min="12" max="12" width="4.140625" style="156" customWidth="1"/>
    <col min="13" max="13" width="5.57421875" style="157" customWidth="1"/>
    <col min="14" max="14" width="4.00390625" style="156" customWidth="1"/>
    <col min="15" max="15" width="5.8515625" style="157" customWidth="1"/>
    <col min="16" max="16" width="8.28125" style="0" customWidth="1"/>
    <col min="17" max="17" width="14.28125" style="0" customWidth="1"/>
    <col min="18" max="18" width="6.140625" style="0" customWidth="1"/>
  </cols>
  <sheetData>
    <row r="1" spans="1:16" ht="12.75">
      <c r="A1" s="33" t="s">
        <v>149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5" s="115" customFormat="1" ht="12.75">
      <c r="A2" s="115" t="s">
        <v>112</v>
      </c>
      <c r="B2" s="121">
        <v>20</v>
      </c>
      <c r="C2" s="184"/>
      <c r="D2" s="123"/>
      <c r="E2" s="124" t="s">
        <v>2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s="115" customFormat="1" ht="12.75">
      <c r="A3" s="115" t="s">
        <v>81</v>
      </c>
      <c r="B3" s="159">
        <v>30</v>
      </c>
      <c r="C3" s="122"/>
      <c r="D3" s="160" t="s">
        <v>150</v>
      </c>
      <c r="E3" s="160"/>
      <c r="F3" s="160"/>
      <c r="G3" s="160"/>
      <c r="H3" s="126" t="s">
        <v>151</v>
      </c>
      <c r="I3" s="126"/>
      <c r="J3" s="126"/>
      <c r="K3" s="126"/>
      <c r="L3" s="160" t="s">
        <v>152</v>
      </c>
      <c r="M3" s="160"/>
      <c r="N3" s="160"/>
      <c r="O3" s="160"/>
    </row>
    <row r="4" spans="1:16" s="115" customFormat="1" ht="12.75">
      <c r="A4" s="128" t="s">
        <v>153</v>
      </c>
      <c r="B4" s="68"/>
      <c r="C4" s="161"/>
      <c r="D4" s="162" t="s">
        <v>10</v>
      </c>
      <c r="E4" s="162"/>
      <c r="F4" s="13" t="s">
        <v>11</v>
      </c>
      <c r="G4" s="13"/>
      <c r="H4" s="130" t="s">
        <v>10</v>
      </c>
      <c r="I4" s="130"/>
      <c r="J4" s="58" t="s">
        <v>11</v>
      </c>
      <c r="K4" s="58"/>
      <c r="L4" s="162" t="s">
        <v>10</v>
      </c>
      <c r="M4" s="162"/>
      <c r="N4" s="13" t="s">
        <v>11</v>
      </c>
      <c r="O4" s="13"/>
      <c r="P4" s="134" t="s">
        <v>118</v>
      </c>
    </row>
    <row r="5" spans="1:18" s="115" customFormat="1" ht="12.75">
      <c r="A5" s="68" t="s">
        <v>13</v>
      </c>
      <c r="B5" s="68" t="s">
        <v>14</v>
      </c>
      <c r="C5" s="161" t="s">
        <v>15</v>
      </c>
      <c r="D5" s="163" t="s">
        <v>16</v>
      </c>
      <c r="E5" s="164" t="s">
        <v>17</v>
      </c>
      <c r="F5" s="165" t="s">
        <v>16</v>
      </c>
      <c r="G5" s="166" t="s">
        <v>17</v>
      </c>
      <c r="H5" s="167" t="s">
        <v>16</v>
      </c>
      <c r="I5" s="164" t="s">
        <v>17</v>
      </c>
      <c r="J5" s="165" t="s">
        <v>16</v>
      </c>
      <c r="K5" s="168" t="s">
        <v>17</v>
      </c>
      <c r="L5" s="163" t="s">
        <v>16</v>
      </c>
      <c r="M5" s="164" t="s">
        <v>17</v>
      </c>
      <c r="N5" s="165" t="s">
        <v>16</v>
      </c>
      <c r="O5" s="166" t="s">
        <v>17</v>
      </c>
      <c r="P5" s="140" t="s">
        <v>135</v>
      </c>
      <c r="Q5" s="128" t="s">
        <v>13</v>
      </c>
      <c r="R5" s="128" t="s">
        <v>14</v>
      </c>
    </row>
    <row r="6" spans="1:18" s="115" customFormat="1" ht="12.75">
      <c r="A6" s="68" t="s">
        <v>20</v>
      </c>
      <c r="B6" s="68" t="s">
        <v>21</v>
      </c>
      <c r="C6" s="161">
        <v>1</v>
      </c>
      <c r="D6" s="169">
        <v>2</v>
      </c>
      <c r="E6" s="170">
        <f aca="true" t="shared" si="0" ref="E6:E29">D6*C6</f>
        <v>2</v>
      </c>
      <c r="F6" s="165">
        <v>2</v>
      </c>
      <c r="G6" s="171">
        <f aca="true" t="shared" si="1" ref="G6:G29">C6*F6</f>
        <v>2</v>
      </c>
      <c r="H6" s="167">
        <v>1</v>
      </c>
      <c r="I6" s="170">
        <f>H6*C6</f>
        <v>1</v>
      </c>
      <c r="J6" s="165">
        <v>1</v>
      </c>
      <c r="K6" s="98">
        <f aca="true" t="shared" si="2" ref="K6:K29">C6*J6</f>
        <v>1</v>
      </c>
      <c r="L6" s="163">
        <v>1</v>
      </c>
      <c r="M6" s="170">
        <f aca="true" t="shared" si="3" ref="M6:M29">L6*C6</f>
        <v>1</v>
      </c>
      <c r="N6" s="165">
        <v>1</v>
      </c>
      <c r="O6" s="171">
        <f aca="true" t="shared" si="4" ref="O6:O29">C6*N6</f>
        <v>1</v>
      </c>
      <c r="P6" s="144">
        <f>SUM(F6,J6,N6)*B$3+SUM(D6,H6,L6)*B$2</f>
        <v>200</v>
      </c>
      <c r="Q6" s="68" t="s">
        <v>20</v>
      </c>
      <c r="R6" s="68" t="s">
        <v>21</v>
      </c>
    </row>
    <row r="7" spans="1:18" s="115" customFormat="1" ht="12.75">
      <c r="A7" s="68" t="s">
        <v>27</v>
      </c>
      <c r="B7" s="68" t="s">
        <v>88</v>
      </c>
      <c r="C7" s="161">
        <v>0.5</v>
      </c>
      <c r="D7" s="169">
        <v>1</v>
      </c>
      <c r="E7" s="170">
        <f t="shared" si="0"/>
        <v>0.5</v>
      </c>
      <c r="F7" s="165"/>
      <c r="G7" s="171">
        <f t="shared" si="1"/>
        <v>0</v>
      </c>
      <c r="H7" s="167"/>
      <c r="I7" s="170">
        <f>H7*C7</f>
        <v>0</v>
      </c>
      <c r="J7" s="165">
        <v>1</v>
      </c>
      <c r="K7" s="98">
        <f t="shared" si="2"/>
        <v>0.5</v>
      </c>
      <c r="L7" s="163">
        <v>1</v>
      </c>
      <c r="M7" s="170">
        <f t="shared" si="3"/>
        <v>0.5</v>
      </c>
      <c r="N7" s="165"/>
      <c r="O7" s="171">
        <f t="shared" si="4"/>
        <v>0</v>
      </c>
      <c r="P7" s="144">
        <f aca="true" t="shared" si="5" ref="P7:P29">SUM(F7,J7,N7)*B$3+SUM(D7,H7,L7)*B$2</f>
        <v>70</v>
      </c>
      <c r="Q7" s="68" t="s">
        <v>27</v>
      </c>
      <c r="R7" s="68" t="s">
        <v>88</v>
      </c>
    </row>
    <row r="8" spans="1:18" s="115" customFormat="1" ht="12.75">
      <c r="A8" s="68" t="s">
        <v>33</v>
      </c>
      <c r="B8" s="68" t="s">
        <v>88</v>
      </c>
      <c r="C8" s="161">
        <v>0.5</v>
      </c>
      <c r="D8" s="169"/>
      <c r="E8" s="170">
        <f t="shared" si="0"/>
        <v>0</v>
      </c>
      <c r="F8" s="165"/>
      <c r="G8" s="171">
        <f t="shared" si="1"/>
        <v>0</v>
      </c>
      <c r="H8" s="167">
        <v>1</v>
      </c>
      <c r="I8" s="170">
        <f>H8*C8</f>
        <v>0.5</v>
      </c>
      <c r="J8" s="165"/>
      <c r="K8" s="98">
        <f t="shared" si="2"/>
        <v>0</v>
      </c>
      <c r="L8" s="163"/>
      <c r="M8" s="170">
        <f t="shared" si="3"/>
        <v>0</v>
      </c>
      <c r="N8" s="165">
        <v>1</v>
      </c>
      <c r="O8" s="171">
        <f t="shared" si="4"/>
        <v>0.5</v>
      </c>
      <c r="P8" s="144">
        <f t="shared" si="5"/>
        <v>50</v>
      </c>
      <c r="Q8" s="68" t="s">
        <v>33</v>
      </c>
      <c r="R8" s="68" t="s">
        <v>88</v>
      </c>
    </row>
    <row r="9" spans="1:18" s="115" customFormat="1" ht="12.75">
      <c r="A9" s="104" t="s">
        <v>123</v>
      </c>
      <c r="B9" s="68" t="s">
        <v>88</v>
      </c>
      <c r="C9" s="161">
        <v>0.5</v>
      </c>
      <c r="D9" s="169"/>
      <c r="E9" s="170">
        <f t="shared" si="0"/>
        <v>0</v>
      </c>
      <c r="F9" s="165">
        <v>1</v>
      </c>
      <c r="G9" s="171">
        <f t="shared" si="1"/>
        <v>0.5</v>
      </c>
      <c r="H9" s="167">
        <v>1</v>
      </c>
      <c r="I9" s="170">
        <f>H9*C9</f>
        <v>0.5</v>
      </c>
      <c r="J9" s="165"/>
      <c r="K9" s="98">
        <f t="shared" si="2"/>
        <v>0</v>
      </c>
      <c r="L9" s="163"/>
      <c r="M9" s="170">
        <f t="shared" si="3"/>
        <v>0</v>
      </c>
      <c r="N9" s="165">
        <v>1</v>
      </c>
      <c r="O9" s="171">
        <f t="shared" si="4"/>
        <v>0.5</v>
      </c>
      <c r="P9" s="144">
        <f t="shared" si="5"/>
        <v>80</v>
      </c>
      <c r="Q9" s="104" t="s">
        <v>123</v>
      </c>
      <c r="R9" s="68" t="s">
        <v>88</v>
      </c>
    </row>
    <row r="10" spans="1:18" s="115" customFormat="1" ht="12.75">
      <c r="A10" s="68" t="s">
        <v>23</v>
      </c>
      <c r="B10" s="68" t="s">
        <v>19</v>
      </c>
      <c r="C10" s="161">
        <v>1</v>
      </c>
      <c r="D10" s="169"/>
      <c r="E10" s="170">
        <f t="shared" si="0"/>
        <v>0</v>
      </c>
      <c r="F10" s="165">
        <v>1</v>
      </c>
      <c r="G10" s="171">
        <f t="shared" si="1"/>
        <v>1</v>
      </c>
      <c r="H10" s="167">
        <v>1</v>
      </c>
      <c r="I10" s="170">
        <f>H10*C10</f>
        <v>1</v>
      </c>
      <c r="J10" s="165"/>
      <c r="K10" s="98">
        <f t="shared" si="2"/>
        <v>0</v>
      </c>
      <c r="L10" s="163"/>
      <c r="M10" s="170">
        <f t="shared" si="3"/>
        <v>0</v>
      </c>
      <c r="N10" s="165">
        <v>1</v>
      </c>
      <c r="O10" s="171">
        <f t="shared" si="4"/>
        <v>1</v>
      </c>
      <c r="P10" s="144">
        <f t="shared" si="5"/>
        <v>80</v>
      </c>
      <c r="Q10" s="68" t="s">
        <v>23</v>
      </c>
      <c r="R10" s="68" t="s">
        <v>19</v>
      </c>
    </row>
    <row r="11" spans="1:18" s="115" customFormat="1" ht="12.75">
      <c r="A11" s="68" t="s">
        <v>154</v>
      </c>
      <c r="B11" s="68" t="s">
        <v>25</v>
      </c>
      <c r="C11" s="161">
        <v>3</v>
      </c>
      <c r="D11" s="169">
        <v>0.4</v>
      </c>
      <c r="E11" s="170">
        <f t="shared" si="0"/>
        <v>1.2000000000000002</v>
      </c>
      <c r="F11" s="165"/>
      <c r="G11" s="171">
        <f t="shared" si="1"/>
        <v>0</v>
      </c>
      <c r="I11" s="170">
        <f>J11*C11</f>
        <v>1.2000000000000002</v>
      </c>
      <c r="J11" s="185">
        <v>0.4</v>
      </c>
      <c r="K11" s="98">
        <f t="shared" si="2"/>
        <v>1.2000000000000002</v>
      </c>
      <c r="L11" s="163">
        <v>0.4</v>
      </c>
      <c r="M11" s="170">
        <f t="shared" si="3"/>
        <v>1.2000000000000002</v>
      </c>
      <c r="N11" s="165"/>
      <c r="O11" s="171">
        <f t="shared" si="4"/>
        <v>0</v>
      </c>
      <c r="P11" s="144">
        <f t="shared" si="5"/>
        <v>28</v>
      </c>
      <c r="Q11" s="68" t="s">
        <v>154</v>
      </c>
      <c r="R11" s="68" t="s">
        <v>25</v>
      </c>
    </row>
    <row r="12" spans="1:18" s="115" customFormat="1" ht="12.75">
      <c r="A12" s="104" t="s">
        <v>92</v>
      </c>
      <c r="B12" s="68" t="s">
        <v>25</v>
      </c>
      <c r="C12" s="161">
        <v>2.5</v>
      </c>
      <c r="D12" s="169"/>
      <c r="E12" s="170">
        <f t="shared" si="0"/>
        <v>0</v>
      </c>
      <c r="F12" s="165"/>
      <c r="G12" s="171">
        <f t="shared" si="1"/>
        <v>0</v>
      </c>
      <c r="H12" s="167">
        <v>1</v>
      </c>
      <c r="I12" s="170">
        <f aca="true" t="shared" si="6" ref="I12:I29">H12*C12</f>
        <v>2.5</v>
      </c>
      <c r="J12" s="165">
        <v>1</v>
      </c>
      <c r="K12" s="98">
        <f t="shared" si="2"/>
        <v>2.5</v>
      </c>
      <c r="L12" s="163"/>
      <c r="M12" s="170">
        <f t="shared" si="3"/>
        <v>0</v>
      </c>
      <c r="N12" s="165"/>
      <c r="O12" s="171">
        <f t="shared" si="4"/>
        <v>0</v>
      </c>
      <c r="P12" s="144">
        <f t="shared" si="5"/>
        <v>50</v>
      </c>
      <c r="Q12" s="104" t="s">
        <v>92</v>
      </c>
      <c r="R12" s="68" t="s">
        <v>25</v>
      </c>
    </row>
    <row r="13" spans="1:18" s="115" customFormat="1" ht="12.75">
      <c r="A13" s="104" t="s">
        <v>91</v>
      </c>
      <c r="B13" s="68" t="s">
        <v>25</v>
      </c>
      <c r="C13" s="161">
        <v>2.5</v>
      </c>
      <c r="D13" s="169">
        <v>1</v>
      </c>
      <c r="E13" s="170">
        <f t="shared" si="0"/>
        <v>2.5</v>
      </c>
      <c r="F13" s="165"/>
      <c r="G13" s="171">
        <f t="shared" si="1"/>
        <v>0</v>
      </c>
      <c r="H13" s="167"/>
      <c r="I13" s="170">
        <f t="shared" si="6"/>
        <v>0</v>
      </c>
      <c r="J13" s="165">
        <v>0.5</v>
      </c>
      <c r="K13" s="98">
        <f t="shared" si="2"/>
        <v>1.25</v>
      </c>
      <c r="L13" s="163">
        <v>1</v>
      </c>
      <c r="M13" s="170">
        <f t="shared" si="3"/>
        <v>2.5</v>
      </c>
      <c r="N13" s="165"/>
      <c r="O13" s="171">
        <f t="shared" si="4"/>
        <v>0</v>
      </c>
      <c r="P13" s="144">
        <f t="shared" si="5"/>
        <v>55</v>
      </c>
      <c r="Q13" s="104" t="s">
        <v>91</v>
      </c>
      <c r="R13" s="68" t="s">
        <v>25</v>
      </c>
    </row>
    <row r="14" spans="1:18" s="115" customFormat="1" ht="12.75">
      <c r="A14" s="68" t="s">
        <v>31</v>
      </c>
      <c r="B14" s="68" t="s">
        <v>19</v>
      </c>
      <c r="C14" s="161">
        <v>2.2</v>
      </c>
      <c r="D14" s="169"/>
      <c r="E14" s="170">
        <f t="shared" si="0"/>
        <v>0</v>
      </c>
      <c r="F14" s="165">
        <v>1</v>
      </c>
      <c r="G14" s="171">
        <f t="shared" si="1"/>
        <v>2.2</v>
      </c>
      <c r="H14" s="167">
        <v>1</v>
      </c>
      <c r="I14" s="170">
        <f t="shared" si="6"/>
        <v>2.2</v>
      </c>
      <c r="J14" s="165"/>
      <c r="K14" s="98">
        <f t="shared" si="2"/>
        <v>0</v>
      </c>
      <c r="L14" s="163"/>
      <c r="M14" s="170">
        <f t="shared" si="3"/>
        <v>0</v>
      </c>
      <c r="N14" s="165">
        <v>1</v>
      </c>
      <c r="O14" s="171">
        <f t="shared" si="4"/>
        <v>2.2</v>
      </c>
      <c r="P14" s="144">
        <f t="shared" si="5"/>
        <v>80</v>
      </c>
      <c r="Q14" s="68" t="s">
        <v>31</v>
      </c>
      <c r="R14" s="68" t="s">
        <v>19</v>
      </c>
    </row>
    <row r="15" spans="1:18" s="115" customFormat="1" ht="12.75">
      <c r="A15" s="68" t="s">
        <v>67</v>
      </c>
      <c r="B15" s="68" t="s">
        <v>25</v>
      </c>
      <c r="C15" s="161">
        <v>2.8</v>
      </c>
      <c r="D15" s="169"/>
      <c r="E15" s="170">
        <f t="shared" si="0"/>
        <v>0</v>
      </c>
      <c r="F15" s="165"/>
      <c r="G15" s="171">
        <f t="shared" si="1"/>
        <v>0</v>
      </c>
      <c r="H15" s="167">
        <v>1</v>
      </c>
      <c r="I15" s="170">
        <f t="shared" si="6"/>
        <v>2.8</v>
      </c>
      <c r="J15" s="165"/>
      <c r="K15" s="98">
        <f t="shared" si="2"/>
        <v>0</v>
      </c>
      <c r="L15" s="163"/>
      <c r="M15" s="170">
        <f t="shared" si="3"/>
        <v>0</v>
      </c>
      <c r="N15" s="165"/>
      <c r="O15" s="171">
        <f t="shared" si="4"/>
        <v>0</v>
      </c>
      <c r="P15" s="144">
        <f t="shared" si="5"/>
        <v>20</v>
      </c>
      <c r="Q15" s="68" t="s">
        <v>67</v>
      </c>
      <c r="R15" s="68" t="s">
        <v>25</v>
      </c>
    </row>
    <row r="16" spans="1:18" s="115" customFormat="1" ht="12.75">
      <c r="A16" s="68" t="s">
        <v>96</v>
      </c>
      <c r="B16" s="68" t="s">
        <v>25</v>
      </c>
      <c r="C16" s="161">
        <v>5</v>
      </c>
      <c r="D16" s="169">
        <v>0.6</v>
      </c>
      <c r="E16" s="170">
        <f t="shared" si="0"/>
        <v>3</v>
      </c>
      <c r="F16" s="165"/>
      <c r="G16" s="171">
        <f t="shared" si="1"/>
        <v>0</v>
      </c>
      <c r="H16" s="167"/>
      <c r="I16" s="170">
        <f t="shared" si="6"/>
        <v>0</v>
      </c>
      <c r="J16" s="165">
        <v>0.5</v>
      </c>
      <c r="K16" s="98">
        <f t="shared" si="2"/>
        <v>2.5</v>
      </c>
      <c r="L16" s="163">
        <v>0.5</v>
      </c>
      <c r="M16" s="170">
        <f t="shared" si="3"/>
        <v>2.5</v>
      </c>
      <c r="N16" s="165"/>
      <c r="O16" s="171">
        <f t="shared" si="4"/>
        <v>0</v>
      </c>
      <c r="P16" s="144">
        <f t="shared" si="5"/>
        <v>37</v>
      </c>
      <c r="Q16" s="68" t="s">
        <v>96</v>
      </c>
      <c r="R16" s="68" t="s">
        <v>25</v>
      </c>
    </row>
    <row r="17" spans="1:18" s="115" customFormat="1" ht="12" customHeight="1">
      <c r="A17" s="104" t="s">
        <v>137</v>
      </c>
      <c r="B17" s="68" t="s">
        <v>25</v>
      </c>
      <c r="C17" s="161">
        <v>2.2</v>
      </c>
      <c r="D17" s="169">
        <v>1</v>
      </c>
      <c r="E17" s="170">
        <f t="shared" si="0"/>
        <v>2.2</v>
      </c>
      <c r="F17" s="165"/>
      <c r="G17" s="171">
        <f t="shared" si="1"/>
        <v>0</v>
      </c>
      <c r="H17" s="167"/>
      <c r="I17" s="170">
        <f t="shared" si="6"/>
        <v>0</v>
      </c>
      <c r="J17" s="165">
        <v>1</v>
      </c>
      <c r="K17" s="98">
        <f t="shared" si="2"/>
        <v>2.2</v>
      </c>
      <c r="L17" s="163">
        <v>1</v>
      </c>
      <c r="M17" s="170">
        <f t="shared" si="3"/>
        <v>2.2</v>
      </c>
      <c r="N17" s="165"/>
      <c r="O17" s="171">
        <f t="shared" si="4"/>
        <v>0</v>
      </c>
      <c r="P17" s="144">
        <f t="shared" si="5"/>
        <v>70</v>
      </c>
      <c r="Q17" s="104" t="s">
        <v>137</v>
      </c>
      <c r="R17" s="68" t="s">
        <v>25</v>
      </c>
    </row>
    <row r="18" spans="1:18" s="115" customFormat="1" ht="12.75">
      <c r="A18" s="104" t="s">
        <v>138</v>
      </c>
      <c r="B18" s="68" t="s">
        <v>25</v>
      </c>
      <c r="C18" s="161">
        <v>3</v>
      </c>
      <c r="D18" s="169">
        <v>0.3</v>
      </c>
      <c r="E18" s="170">
        <f t="shared" si="0"/>
        <v>0.8999999999999999</v>
      </c>
      <c r="F18" s="165"/>
      <c r="G18" s="171">
        <f t="shared" si="1"/>
        <v>0</v>
      </c>
      <c r="H18" s="167"/>
      <c r="I18" s="170">
        <f t="shared" si="6"/>
        <v>0</v>
      </c>
      <c r="J18" s="165"/>
      <c r="K18" s="98">
        <f t="shared" si="2"/>
        <v>0</v>
      </c>
      <c r="L18" s="163"/>
      <c r="M18" s="170">
        <f t="shared" si="3"/>
        <v>0</v>
      </c>
      <c r="N18" s="165">
        <v>0.3</v>
      </c>
      <c r="O18" s="171">
        <f t="shared" si="4"/>
        <v>0.8999999999999999</v>
      </c>
      <c r="P18" s="144">
        <f t="shared" si="5"/>
        <v>15</v>
      </c>
      <c r="Q18" s="104" t="s">
        <v>138</v>
      </c>
      <c r="R18" s="68" t="s">
        <v>25</v>
      </c>
    </row>
    <row r="19" spans="1:18" s="115" customFormat="1" ht="12.75">
      <c r="A19" s="68" t="s">
        <v>119</v>
      </c>
      <c r="B19" s="68" t="s">
        <v>25</v>
      </c>
      <c r="C19" s="161">
        <v>2.5</v>
      </c>
      <c r="D19" s="169">
        <v>0.8</v>
      </c>
      <c r="E19" s="170">
        <f t="shared" si="0"/>
        <v>2</v>
      </c>
      <c r="F19" s="165"/>
      <c r="G19" s="171">
        <f t="shared" si="1"/>
        <v>0</v>
      </c>
      <c r="H19" s="167"/>
      <c r="I19" s="170">
        <f t="shared" si="6"/>
        <v>0</v>
      </c>
      <c r="J19" s="165">
        <v>0.2</v>
      </c>
      <c r="K19" s="98">
        <f t="shared" si="2"/>
        <v>0.5</v>
      </c>
      <c r="L19" s="163">
        <v>0.2</v>
      </c>
      <c r="M19" s="170">
        <f t="shared" si="3"/>
        <v>0.5</v>
      </c>
      <c r="N19" s="165"/>
      <c r="O19" s="171">
        <f t="shared" si="4"/>
        <v>0</v>
      </c>
      <c r="P19" s="144">
        <f t="shared" si="5"/>
        <v>26</v>
      </c>
      <c r="Q19" s="68" t="s">
        <v>119</v>
      </c>
      <c r="R19" s="68" t="s">
        <v>25</v>
      </c>
    </row>
    <row r="20" spans="1:18" s="115" customFormat="1" ht="12.75">
      <c r="A20" s="68" t="s">
        <v>98</v>
      </c>
      <c r="B20" s="68" t="s">
        <v>25</v>
      </c>
      <c r="C20" s="161">
        <v>2.8</v>
      </c>
      <c r="D20" s="169"/>
      <c r="E20" s="170">
        <f t="shared" si="0"/>
        <v>0</v>
      </c>
      <c r="F20" s="165">
        <v>0.5</v>
      </c>
      <c r="G20" s="171">
        <f t="shared" si="1"/>
        <v>1.4</v>
      </c>
      <c r="H20" s="167">
        <v>0.7</v>
      </c>
      <c r="I20" s="170">
        <f t="shared" si="6"/>
        <v>1.9599999999999997</v>
      </c>
      <c r="J20" s="165"/>
      <c r="K20" s="98">
        <f t="shared" si="2"/>
        <v>0</v>
      </c>
      <c r="L20" s="163"/>
      <c r="M20" s="170">
        <f t="shared" si="3"/>
        <v>0</v>
      </c>
      <c r="N20" s="165">
        <v>0.1</v>
      </c>
      <c r="O20" s="171">
        <f t="shared" si="4"/>
        <v>0.27999999999999997</v>
      </c>
      <c r="P20" s="144">
        <f t="shared" si="5"/>
        <v>32</v>
      </c>
      <c r="Q20" s="68" t="s">
        <v>98</v>
      </c>
      <c r="R20" s="68" t="s">
        <v>25</v>
      </c>
    </row>
    <row r="21" spans="1:18" s="115" customFormat="1" ht="12.75">
      <c r="A21" s="68" t="s">
        <v>120</v>
      </c>
      <c r="B21" s="68" t="s">
        <v>25</v>
      </c>
      <c r="C21" s="161">
        <v>3</v>
      </c>
      <c r="D21" s="169"/>
      <c r="E21" s="170">
        <f t="shared" si="0"/>
        <v>0</v>
      </c>
      <c r="F21" s="165">
        <v>0.5</v>
      </c>
      <c r="G21" s="171">
        <f t="shared" si="1"/>
        <v>1.5</v>
      </c>
      <c r="H21" s="167">
        <v>0.6</v>
      </c>
      <c r="I21" s="170">
        <f t="shared" si="6"/>
        <v>1.7999999999999998</v>
      </c>
      <c r="J21" s="165"/>
      <c r="K21" s="98">
        <f t="shared" si="2"/>
        <v>0</v>
      </c>
      <c r="L21" s="163"/>
      <c r="M21" s="170">
        <f t="shared" si="3"/>
        <v>0</v>
      </c>
      <c r="N21" s="165"/>
      <c r="O21" s="171">
        <f t="shared" si="4"/>
        <v>0</v>
      </c>
      <c r="P21" s="144">
        <f t="shared" si="5"/>
        <v>27</v>
      </c>
      <c r="Q21" s="68" t="s">
        <v>120</v>
      </c>
      <c r="R21" s="68" t="s">
        <v>25</v>
      </c>
    </row>
    <row r="22" spans="1:18" s="115" customFormat="1" ht="12.75">
      <c r="A22" s="68" t="s">
        <v>139</v>
      </c>
      <c r="B22" s="68" t="s">
        <v>21</v>
      </c>
      <c r="C22" s="161">
        <v>0.4</v>
      </c>
      <c r="D22" s="169"/>
      <c r="E22" s="170">
        <f t="shared" si="0"/>
        <v>0</v>
      </c>
      <c r="F22" s="165">
        <v>1</v>
      </c>
      <c r="G22" s="171">
        <f t="shared" si="1"/>
        <v>0.4</v>
      </c>
      <c r="H22" s="167">
        <v>1</v>
      </c>
      <c r="I22" s="170">
        <f t="shared" si="6"/>
        <v>0.4</v>
      </c>
      <c r="J22" s="165"/>
      <c r="K22" s="98">
        <f t="shared" si="2"/>
        <v>0</v>
      </c>
      <c r="L22" s="163"/>
      <c r="M22" s="170">
        <f t="shared" si="3"/>
        <v>0</v>
      </c>
      <c r="N22" s="165"/>
      <c r="O22" s="171">
        <f t="shared" si="4"/>
        <v>0</v>
      </c>
      <c r="P22" s="144">
        <f t="shared" si="5"/>
        <v>50</v>
      </c>
      <c r="Q22" s="68" t="s">
        <v>139</v>
      </c>
      <c r="R22" s="68" t="s">
        <v>21</v>
      </c>
    </row>
    <row r="23" spans="1:18" s="115" customFormat="1" ht="12.75">
      <c r="A23" s="104" t="s">
        <v>142</v>
      </c>
      <c r="B23" s="68" t="s">
        <v>25</v>
      </c>
      <c r="C23" s="161">
        <v>12</v>
      </c>
      <c r="D23" s="169"/>
      <c r="E23" s="170">
        <f t="shared" si="0"/>
        <v>0</v>
      </c>
      <c r="F23" s="165">
        <v>0.3</v>
      </c>
      <c r="G23" s="171">
        <f t="shared" si="1"/>
        <v>3.5999999999999996</v>
      </c>
      <c r="H23" s="167"/>
      <c r="I23" s="170">
        <f t="shared" si="6"/>
        <v>0</v>
      </c>
      <c r="J23" s="165">
        <v>0.2</v>
      </c>
      <c r="K23" s="98">
        <f t="shared" si="2"/>
        <v>2.4000000000000004</v>
      </c>
      <c r="L23" s="163">
        <v>0.3</v>
      </c>
      <c r="M23" s="170">
        <f t="shared" si="3"/>
        <v>3.5999999999999996</v>
      </c>
      <c r="N23" s="165"/>
      <c r="O23" s="171">
        <f t="shared" si="4"/>
        <v>0</v>
      </c>
      <c r="P23" s="144">
        <f t="shared" si="5"/>
        <v>21</v>
      </c>
      <c r="Q23" s="104" t="s">
        <v>142</v>
      </c>
      <c r="R23" s="68" t="s">
        <v>25</v>
      </c>
    </row>
    <row r="24" spans="1:18" s="115" customFormat="1" ht="12.75">
      <c r="A24" s="104" t="s">
        <v>155</v>
      </c>
      <c r="B24" s="68" t="s">
        <v>25</v>
      </c>
      <c r="C24" s="186">
        <v>2</v>
      </c>
      <c r="D24" s="169"/>
      <c r="E24" s="170">
        <f t="shared" si="0"/>
        <v>0</v>
      </c>
      <c r="F24" s="165"/>
      <c r="G24" s="171">
        <f t="shared" si="1"/>
        <v>0</v>
      </c>
      <c r="H24" s="167"/>
      <c r="I24" s="170">
        <f t="shared" si="6"/>
        <v>0</v>
      </c>
      <c r="J24" s="165"/>
      <c r="K24" s="98">
        <f t="shared" si="2"/>
        <v>0</v>
      </c>
      <c r="L24" s="163"/>
      <c r="M24" s="170">
        <f t="shared" si="3"/>
        <v>0</v>
      </c>
      <c r="N24" s="165">
        <v>2</v>
      </c>
      <c r="O24" s="171">
        <f t="shared" si="4"/>
        <v>4</v>
      </c>
      <c r="P24" s="144">
        <f t="shared" si="5"/>
        <v>60</v>
      </c>
      <c r="Q24" s="104" t="s">
        <v>155</v>
      </c>
      <c r="R24" s="68" t="s">
        <v>25</v>
      </c>
    </row>
    <row r="25" spans="1:18" s="115" customFormat="1" ht="12.75">
      <c r="A25" s="104" t="s">
        <v>156</v>
      </c>
      <c r="B25" s="68" t="s">
        <v>21</v>
      </c>
      <c r="C25" s="186">
        <v>5</v>
      </c>
      <c r="D25" s="169"/>
      <c r="E25" s="170">
        <f t="shared" si="0"/>
        <v>0</v>
      </c>
      <c r="F25" s="165"/>
      <c r="G25" s="171">
        <f t="shared" si="1"/>
        <v>0</v>
      </c>
      <c r="H25" s="167"/>
      <c r="I25" s="170">
        <f t="shared" si="6"/>
        <v>0</v>
      </c>
      <c r="J25" s="165"/>
      <c r="K25" s="98">
        <f t="shared" si="2"/>
        <v>0</v>
      </c>
      <c r="L25" s="163"/>
      <c r="M25" s="170">
        <f t="shared" si="3"/>
        <v>0</v>
      </c>
      <c r="N25" s="165"/>
      <c r="O25" s="171">
        <f t="shared" si="4"/>
        <v>0</v>
      </c>
      <c r="P25" s="144">
        <f t="shared" si="5"/>
        <v>0</v>
      </c>
      <c r="Q25" s="104" t="s">
        <v>157</v>
      </c>
      <c r="R25" s="68" t="s">
        <v>21</v>
      </c>
    </row>
    <row r="26" spans="1:18" s="115" customFormat="1" ht="12.75">
      <c r="A26" s="68" t="s">
        <v>158</v>
      </c>
      <c r="B26" s="68" t="s">
        <v>25</v>
      </c>
      <c r="C26" s="186">
        <v>4.2</v>
      </c>
      <c r="D26" s="169"/>
      <c r="E26" s="170">
        <f t="shared" si="0"/>
        <v>0</v>
      </c>
      <c r="F26" s="165">
        <v>1</v>
      </c>
      <c r="G26" s="171">
        <f t="shared" si="1"/>
        <v>4.2</v>
      </c>
      <c r="H26" s="167"/>
      <c r="I26" s="170">
        <f t="shared" si="6"/>
        <v>0</v>
      </c>
      <c r="J26" s="165"/>
      <c r="K26" s="98">
        <f t="shared" si="2"/>
        <v>0</v>
      </c>
      <c r="L26" s="163"/>
      <c r="M26" s="170">
        <f t="shared" si="3"/>
        <v>0</v>
      </c>
      <c r="N26" s="165">
        <v>1</v>
      </c>
      <c r="O26" s="171">
        <f t="shared" si="4"/>
        <v>4.2</v>
      </c>
      <c r="P26" s="144">
        <f t="shared" si="5"/>
        <v>60</v>
      </c>
      <c r="Q26" s="68" t="s">
        <v>158</v>
      </c>
      <c r="R26" s="68" t="s">
        <v>25</v>
      </c>
    </row>
    <row r="27" spans="1:18" s="115" customFormat="1" ht="12.75">
      <c r="A27" s="68" t="s">
        <v>159</v>
      </c>
      <c r="B27" s="68" t="s">
        <v>25</v>
      </c>
      <c r="C27" s="186">
        <v>2.5</v>
      </c>
      <c r="D27" s="169">
        <v>1</v>
      </c>
      <c r="E27" s="170">
        <f t="shared" si="0"/>
        <v>2.5</v>
      </c>
      <c r="F27" s="165"/>
      <c r="G27" s="171">
        <f t="shared" si="1"/>
        <v>0</v>
      </c>
      <c r="H27" s="167"/>
      <c r="I27" s="170">
        <f t="shared" si="6"/>
        <v>0</v>
      </c>
      <c r="J27" s="165">
        <v>1</v>
      </c>
      <c r="K27" s="98">
        <f t="shared" si="2"/>
        <v>2.5</v>
      </c>
      <c r="L27" s="163"/>
      <c r="M27" s="170">
        <f t="shared" si="3"/>
        <v>0</v>
      </c>
      <c r="N27" s="165"/>
      <c r="O27" s="171">
        <f t="shared" si="4"/>
        <v>0</v>
      </c>
      <c r="P27" s="144">
        <f t="shared" si="5"/>
        <v>50</v>
      </c>
      <c r="Q27" s="68" t="s">
        <v>159</v>
      </c>
      <c r="R27" s="68" t="s">
        <v>25</v>
      </c>
    </row>
    <row r="28" spans="1:18" s="115" customFormat="1" ht="12.75">
      <c r="A28" s="68" t="s">
        <v>160</v>
      </c>
      <c r="B28" s="68" t="s">
        <v>21</v>
      </c>
      <c r="C28" s="186">
        <v>1</v>
      </c>
      <c r="D28" s="169"/>
      <c r="E28" s="170">
        <f t="shared" si="0"/>
        <v>0</v>
      </c>
      <c r="F28" s="165"/>
      <c r="G28" s="171">
        <f t="shared" si="1"/>
        <v>0</v>
      </c>
      <c r="H28" s="167"/>
      <c r="I28" s="170">
        <f t="shared" si="6"/>
        <v>0</v>
      </c>
      <c r="J28" s="165"/>
      <c r="K28" s="98">
        <f t="shared" si="2"/>
        <v>0</v>
      </c>
      <c r="L28" s="163">
        <v>2</v>
      </c>
      <c r="M28" s="170">
        <f t="shared" si="3"/>
        <v>2</v>
      </c>
      <c r="N28" s="165">
        <v>1</v>
      </c>
      <c r="O28" s="171">
        <f t="shared" si="4"/>
        <v>1</v>
      </c>
      <c r="P28" s="144">
        <f t="shared" si="5"/>
        <v>70</v>
      </c>
      <c r="Q28" s="68" t="s">
        <v>160</v>
      </c>
      <c r="R28" s="68" t="s">
        <v>21</v>
      </c>
    </row>
    <row r="29" spans="1:18" s="115" customFormat="1" ht="12.75">
      <c r="A29" s="68" t="s">
        <v>71</v>
      </c>
      <c r="B29" s="68" t="s">
        <v>88</v>
      </c>
      <c r="C29" s="161">
        <v>0.5</v>
      </c>
      <c r="D29" s="169"/>
      <c r="E29" s="170">
        <f t="shared" si="0"/>
        <v>0</v>
      </c>
      <c r="F29" s="165"/>
      <c r="G29" s="171">
        <f t="shared" si="1"/>
        <v>0</v>
      </c>
      <c r="H29" s="167">
        <v>1</v>
      </c>
      <c r="I29" s="170">
        <f t="shared" si="6"/>
        <v>0.5</v>
      </c>
      <c r="J29" s="165"/>
      <c r="K29" s="98">
        <f t="shared" si="2"/>
        <v>0</v>
      </c>
      <c r="L29" s="163">
        <v>1</v>
      </c>
      <c r="M29" s="170">
        <f t="shared" si="3"/>
        <v>0.5</v>
      </c>
      <c r="N29" s="165"/>
      <c r="O29" s="171">
        <f t="shared" si="4"/>
        <v>0</v>
      </c>
      <c r="P29" s="144">
        <f t="shared" si="5"/>
        <v>40</v>
      </c>
      <c r="Q29" s="68" t="s">
        <v>71</v>
      </c>
      <c r="R29" s="68" t="s">
        <v>88</v>
      </c>
    </row>
    <row r="30" spans="1:15" s="115" customFormat="1" ht="12.75">
      <c r="A30" s="128" t="s">
        <v>34</v>
      </c>
      <c r="B30" s="128"/>
      <c r="C30" s="172"/>
      <c r="D30" s="173"/>
      <c r="E30" s="174">
        <f>SUM(E6:E29)</f>
        <v>16.8</v>
      </c>
      <c r="F30" s="175"/>
      <c r="G30" s="176">
        <f>SUM(G6:G29)</f>
        <v>16.8</v>
      </c>
      <c r="H30" s="187"/>
      <c r="I30" s="187">
        <f>SUM(I6:I29)</f>
        <v>16.36</v>
      </c>
      <c r="J30" s="175"/>
      <c r="K30" s="178">
        <f>SUM(K6:K29)</f>
        <v>16.55</v>
      </c>
      <c r="L30" s="179"/>
      <c r="M30" s="174">
        <f>SUM(M6:M29)</f>
        <v>16.5</v>
      </c>
      <c r="N30" s="175"/>
      <c r="O30" s="176">
        <f>SUM(O6:O29)</f>
        <v>15.579999999999998</v>
      </c>
    </row>
    <row r="31" spans="1:15" s="115" customFormat="1" ht="12.75">
      <c r="A31" s="111" t="s">
        <v>104</v>
      </c>
      <c r="B31" s="112">
        <f>SUM(E30,I30,M30)</f>
        <v>49.66</v>
      </c>
      <c r="C31" s="155" t="s">
        <v>105</v>
      </c>
      <c r="D31" s="155"/>
      <c r="E31" s="180">
        <f>B31+Sept!E31</f>
        <v>409.21000000000004</v>
      </c>
      <c r="F31" s="181"/>
      <c r="G31" s="182" t="s">
        <v>161</v>
      </c>
      <c r="H31" s="181"/>
      <c r="I31" s="180"/>
      <c r="J31" s="181"/>
      <c r="K31" s="180"/>
      <c r="L31" s="181"/>
      <c r="M31" s="180"/>
      <c r="N31" s="181"/>
      <c r="O31" s="180"/>
    </row>
    <row r="32" spans="1:15" s="115" customFormat="1" ht="12.75">
      <c r="A32" s="111" t="s">
        <v>107</v>
      </c>
      <c r="B32" s="112">
        <f>SUM(G30,K30,O30)</f>
        <v>48.93</v>
      </c>
      <c r="C32" s="155" t="s">
        <v>105</v>
      </c>
      <c r="D32" s="155"/>
      <c r="E32" s="180">
        <f>B32+Sept!E32</f>
        <v>408.26</v>
      </c>
      <c r="F32" s="181"/>
      <c r="G32" s="180"/>
      <c r="H32" s="181"/>
      <c r="I32" s="180"/>
      <c r="J32" s="181"/>
      <c r="K32" s="180"/>
      <c r="L32" s="181"/>
      <c r="M32" s="180"/>
      <c r="N32" s="181"/>
      <c r="O32" s="180"/>
    </row>
    <row r="33" spans="1:15" s="115" customFormat="1" ht="12.75">
      <c r="A33" s="115" t="s">
        <v>145</v>
      </c>
      <c r="C33" s="122"/>
      <c r="D33" s="181">
        <f>D11+D12+D13+D14+D15+D16+D17+D18+D19+D20+D21+D23+D24+D26+D25+D27</f>
        <v>5.1</v>
      </c>
      <c r="E33" s="181"/>
      <c r="F33" s="181">
        <f aca="true" t="shared" si="7" ref="F33:N33">F11+F12+F13+F14+F15+F16+F17+F18+F19+F20+F21+F23+F24+F26+F25+F27</f>
        <v>3.3</v>
      </c>
      <c r="G33" s="181"/>
      <c r="H33" s="181">
        <f t="shared" si="7"/>
        <v>4.3</v>
      </c>
      <c r="I33" s="181"/>
      <c r="J33" s="181">
        <f t="shared" si="7"/>
        <v>4.800000000000001</v>
      </c>
      <c r="K33" s="181"/>
      <c r="L33" s="181">
        <f t="shared" si="7"/>
        <v>3.4</v>
      </c>
      <c r="M33" s="181"/>
      <c r="N33" s="181">
        <f t="shared" si="7"/>
        <v>4.4</v>
      </c>
      <c r="O33" s="181"/>
    </row>
    <row r="36" spans="1:16" ht="12.75">
      <c r="A36" s="33" t="s">
        <v>162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5" s="115" customFormat="1" ht="12.75">
      <c r="A37" s="115" t="s">
        <v>112</v>
      </c>
      <c r="B37" s="121"/>
      <c r="C37" s="184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1:15" s="115" customFormat="1" ht="12.75">
      <c r="A38" s="115" t="s">
        <v>81</v>
      </c>
      <c r="B38" s="159"/>
      <c r="C38" s="122"/>
      <c r="D38" s="160" t="s">
        <v>150</v>
      </c>
      <c r="E38" s="160"/>
      <c r="F38" s="160"/>
      <c r="G38" s="160"/>
      <c r="H38" s="126" t="s">
        <v>151</v>
      </c>
      <c r="I38" s="126"/>
      <c r="J38" s="126"/>
      <c r="K38" s="126"/>
      <c r="L38" s="160" t="s">
        <v>152</v>
      </c>
      <c r="M38" s="160"/>
      <c r="N38" s="160"/>
      <c r="O38" s="160"/>
    </row>
    <row r="39" spans="1:16" s="115" customFormat="1" ht="12.75">
      <c r="A39" s="128" t="s">
        <v>153</v>
      </c>
      <c r="B39" s="68"/>
      <c r="C39" s="161"/>
      <c r="D39" s="162" t="s">
        <v>10</v>
      </c>
      <c r="E39" s="162"/>
      <c r="F39" s="13" t="s">
        <v>11</v>
      </c>
      <c r="G39" s="13"/>
      <c r="H39" s="130" t="s">
        <v>10</v>
      </c>
      <c r="I39" s="130"/>
      <c r="J39" s="58" t="s">
        <v>11</v>
      </c>
      <c r="K39" s="58"/>
      <c r="L39" s="162" t="s">
        <v>10</v>
      </c>
      <c r="M39" s="162"/>
      <c r="N39" s="13" t="s">
        <v>11</v>
      </c>
      <c r="O39" s="13"/>
      <c r="P39" s="134" t="s">
        <v>118</v>
      </c>
    </row>
    <row r="40" spans="1:18" s="115" customFormat="1" ht="12.75">
      <c r="A40" s="68" t="s">
        <v>13</v>
      </c>
      <c r="B40" s="68" t="s">
        <v>14</v>
      </c>
      <c r="C40" s="161" t="s">
        <v>15</v>
      </c>
      <c r="D40" s="163" t="s">
        <v>16</v>
      </c>
      <c r="E40" s="164" t="s">
        <v>17</v>
      </c>
      <c r="F40" s="165" t="s">
        <v>16</v>
      </c>
      <c r="G40" s="166" t="s">
        <v>17</v>
      </c>
      <c r="H40" s="167" t="s">
        <v>16</v>
      </c>
      <c r="I40" s="164" t="s">
        <v>17</v>
      </c>
      <c r="J40" s="165" t="s">
        <v>16</v>
      </c>
      <c r="K40" s="168" t="s">
        <v>17</v>
      </c>
      <c r="L40" s="163" t="s">
        <v>16</v>
      </c>
      <c r="M40" s="164" t="s">
        <v>17</v>
      </c>
      <c r="N40" s="165" t="s">
        <v>16</v>
      </c>
      <c r="O40" s="166" t="s">
        <v>17</v>
      </c>
      <c r="P40" s="140" t="s">
        <v>135</v>
      </c>
      <c r="Q40" s="128" t="s">
        <v>13</v>
      </c>
      <c r="R40" s="128" t="s">
        <v>14</v>
      </c>
    </row>
    <row r="41" spans="1:18" s="115" customFormat="1" ht="12.75">
      <c r="A41" s="68" t="s">
        <v>20</v>
      </c>
      <c r="B41" s="68" t="s">
        <v>21</v>
      </c>
      <c r="C41" s="161">
        <v>1</v>
      </c>
      <c r="D41" s="169"/>
      <c r="E41" s="170">
        <f aca="true" t="shared" si="8" ref="E41:E64">D41*C41</f>
        <v>0</v>
      </c>
      <c r="F41" s="165"/>
      <c r="G41" s="171">
        <f aca="true" t="shared" si="9" ref="G41:G64">C41*F41</f>
        <v>0</v>
      </c>
      <c r="H41" s="167"/>
      <c r="I41" s="170">
        <f>H41*C41</f>
        <v>0</v>
      </c>
      <c r="J41" s="165"/>
      <c r="K41" s="98">
        <f aca="true" t="shared" si="10" ref="K41:K64">C41*J41</f>
        <v>0</v>
      </c>
      <c r="L41" s="163"/>
      <c r="M41" s="170">
        <f aca="true" t="shared" si="11" ref="M41:M64">L41*C41</f>
        <v>0</v>
      </c>
      <c r="N41" s="165"/>
      <c r="O41" s="171">
        <f aca="true" t="shared" si="12" ref="O41:O64">C41*N41</f>
        <v>0</v>
      </c>
      <c r="P41" s="144">
        <f>SUM(F41,J41,N41)*B$3+SUM(D41,H41,L41)*B$2</f>
        <v>0</v>
      </c>
      <c r="Q41" s="68" t="s">
        <v>20</v>
      </c>
      <c r="R41" s="68" t="s">
        <v>21</v>
      </c>
    </row>
    <row r="42" spans="1:18" s="115" customFormat="1" ht="12.75">
      <c r="A42" s="68" t="s">
        <v>27</v>
      </c>
      <c r="B42" s="68" t="s">
        <v>88</v>
      </c>
      <c r="C42" s="161">
        <v>0.5</v>
      </c>
      <c r="D42" s="169"/>
      <c r="E42" s="170">
        <f t="shared" si="8"/>
        <v>0</v>
      </c>
      <c r="F42" s="165"/>
      <c r="G42" s="171">
        <f t="shared" si="9"/>
        <v>0</v>
      </c>
      <c r="H42" s="167"/>
      <c r="I42" s="170">
        <f>H42*C42</f>
        <v>0</v>
      </c>
      <c r="J42" s="165"/>
      <c r="K42" s="98">
        <f t="shared" si="10"/>
        <v>0</v>
      </c>
      <c r="L42" s="163"/>
      <c r="M42" s="170">
        <f t="shared" si="11"/>
        <v>0</v>
      </c>
      <c r="N42" s="165"/>
      <c r="O42" s="171">
        <f t="shared" si="12"/>
        <v>0</v>
      </c>
      <c r="P42" s="144">
        <f aca="true" t="shared" si="13" ref="P42:P64">SUM(F42,J42,N42)*B$3+SUM(D42,H42,L42)*B$2</f>
        <v>0</v>
      </c>
      <c r="Q42" s="68" t="s">
        <v>27</v>
      </c>
      <c r="R42" s="68" t="s">
        <v>88</v>
      </c>
    </row>
    <row r="43" spans="1:18" s="115" customFormat="1" ht="12.75">
      <c r="A43" s="68" t="s">
        <v>33</v>
      </c>
      <c r="B43" s="68" t="s">
        <v>88</v>
      </c>
      <c r="C43" s="161">
        <v>0.5</v>
      </c>
      <c r="D43" s="169"/>
      <c r="E43" s="170">
        <f t="shared" si="8"/>
        <v>0</v>
      </c>
      <c r="F43" s="165"/>
      <c r="G43" s="171">
        <f t="shared" si="9"/>
        <v>0</v>
      </c>
      <c r="H43" s="167"/>
      <c r="I43" s="170">
        <f>H43*C43</f>
        <v>0</v>
      </c>
      <c r="J43" s="165"/>
      <c r="K43" s="98">
        <f t="shared" si="10"/>
        <v>0</v>
      </c>
      <c r="L43" s="163"/>
      <c r="M43" s="170">
        <f t="shared" si="11"/>
        <v>0</v>
      </c>
      <c r="N43" s="165"/>
      <c r="O43" s="171">
        <f t="shared" si="12"/>
        <v>0</v>
      </c>
      <c r="P43" s="144">
        <f t="shared" si="13"/>
        <v>0</v>
      </c>
      <c r="Q43" s="68" t="s">
        <v>33</v>
      </c>
      <c r="R43" s="68" t="s">
        <v>88</v>
      </c>
    </row>
    <row r="44" spans="1:18" s="115" customFormat="1" ht="12.75">
      <c r="A44" s="104" t="s">
        <v>123</v>
      </c>
      <c r="B44" s="68" t="s">
        <v>88</v>
      </c>
      <c r="C44" s="161">
        <v>0.5</v>
      </c>
      <c r="D44" s="169"/>
      <c r="E44" s="170">
        <f t="shared" si="8"/>
        <v>0</v>
      </c>
      <c r="F44" s="165"/>
      <c r="G44" s="171">
        <f t="shared" si="9"/>
        <v>0</v>
      </c>
      <c r="H44" s="167"/>
      <c r="I44" s="170">
        <f>H44*C44</f>
        <v>0</v>
      </c>
      <c r="J44" s="165"/>
      <c r="K44" s="98">
        <f t="shared" si="10"/>
        <v>0</v>
      </c>
      <c r="L44" s="163"/>
      <c r="M44" s="170">
        <f t="shared" si="11"/>
        <v>0</v>
      </c>
      <c r="N44" s="165"/>
      <c r="O44" s="171">
        <f t="shared" si="12"/>
        <v>0</v>
      </c>
      <c r="P44" s="144">
        <f t="shared" si="13"/>
        <v>0</v>
      </c>
      <c r="Q44" s="104" t="s">
        <v>123</v>
      </c>
      <c r="R44" s="68" t="s">
        <v>88</v>
      </c>
    </row>
    <row r="45" spans="1:18" s="115" customFormat="1" ht="12.75">
      <c r="A45" s="68" t="s">
        <v>23</v>
      </c>
      <c r="B45" s="68" t="s">
        <v>19</v>
      </c>
      <c r="C45" s="161">
        <v>1</v>
      </c>
      <c r="D45" s="169"/>
      <c r="E45" s="170">
        <f t="shared" si="8"/>
        <v>0</v>
      </c>
      <c r="F45" s="165"/>
      <c r="G45" s="171">
        <f t="shared" si="9"/>
        <v>0</v>
      </c>
      <c r="H45" s="167"/>
      <c r="I45" s="170">
        <f>H45*C45</f>
        <v>0</v>
      </c>
      <c r="J45" s="165"/>
      <c r="K45" s="98">
        <f t="shared" si="10"/>
        <v>0</v>
      </c>
      <c r="L45" s="163"/>
      <c r="M45" s="170">
        <f t="shared" si="11"/>
        <v>0</v>
      </c>
      <c r="N45" s="165"/>
      <c r="O45" s="171">
        <f t="shared" si="12"/>
        <v>0</v>
      </c>
      <c r="P45" s="144">
        <f t="shared" si="13"/>
        <v>0</v>
      </c>
      <c r="Q45" s="68" t="s">
        <v>23</v>
      </c>
      <c r="R45" s="68" t="s">
        <v>19</v>
      </c>
    </row>
    <row r="46" spans="1:18" s="115" customFormat="1" ht="12.75">
      <c r="A46" s="68" t="s">
        <v>154</v>
      </c>
      <c r="B46" s="68" t="s">
        <v>25</v>
      </c>
      <c r="C46" s="161">
        <v>3</v>
      </c>
      <c r="D46" s="169"/>
      <c r="E46" s="170">
        <f t="shared" si="8"/>
        <v>0</v>
      </c>
      <c r="F46" s="165"/>
      <c r="G46" s="171">
        <f t="shared" si="9"/>
        <v>0</v>
      </c>
      <c r="I46" s="170">
        <f>J46*C46</f>
        <v>0</v>
      </c>
      <c r="J46" s="185"/>
      <c r="K46" s="98">
        <f t="shared" si="10"/>
        <v>0</v>
      </c>
      <c r="L46" s="163"/>
      <c r="M46" s="170">
        <f t="shared" si="11"/>
        <v>0</v>
      </c>
      <c r="N46" s="165"/>
      <c r="O46" s="171">
        <f t="shared" si="12"/>
        <v>0</v>
      </c>
      <c r="P46" s="144">
        <f t="shared" si="13"/>
        <v>0</v>
      </c>
      <c r="Q46" s="68" t="s">
        <v>154</v>
      </c>
      <c r="R46" s="68" t="s">
        <v>25</v>
      </c>
    </row>
    <row r="47" spans="1:18" s="115" customFormat="1" ht="12.75">
      <c r="A47" s="104" t="s">
        <v>92</v>
      </c>
      <c r="B47" s="68" t="s">
        <v>25</v>
      </c>
      <c r="C47" s="161">
        <v>2.5</v>
      </c>
      <c r="D47" s="169"/>
      <c r="E47" s="170">
        <f t="shared" si="8"/>
        <v>0</v>
      </c>
      <c r="F47" s="165"/>
      <c r="G47" s="171">
        <f t="shared" si="9"/>
        <v>0</v>
      </c>
      <c r="H47" s="167"/>
      <c r="I47" s="170">
        <f aca="true" t="shared" si="14" ref="I47:I64">H47*C47</f>
        <v>0</v>
      </c>
      <c r="J47" s="165"/>
      <c r="K47" s="98">
        <f t="shared" si="10"/>
        <v>0</v>
      </c>
      <c r="L47" s="163"/>
      <c r="M47" s="170">
        <f t="shared" si="11"/>
        <v>0</v>
      </c>
      <c r="N47" s="165"/>
      <c r="O47" s="171">
        <f t="shared" si="12"/>
        <v>0</v>
      </c>
      <c r="P47" s="144">
        <f t="shared" si="13"/>
        <v>0</v>
      </c>
      <c r="Q47" s="104" t="s">
        <v>92</v>
      </c>
      <c r="R47" s="68" t="s">
        <v>25</v>
      </c>
    </row>
    <row r="48" spans="1:18" s="115" customFormat="1" ht="12.75">
      <c r="A48" s="104" t="s">
        <v>91</v>
      </c>
      <c r="B48" s="68" t="s">
        <v>25</v>
      </c>
      <c r="C48" s="161">
        <v>2.5</v>
      </c>
      <c r="D48" s="169"/>
      <c r="E48" s="170">
        <f t="shared" si="8"/>
        <v>0</v>
      </c>
      <c r="F48" s="165"/>
      <c r="G48" s="171">
        <f t="shared" si="9"/>
        <v>0</v>
      </c>
      <c r="H48" s="167"/>
      <c r="I48" s="170">
        <f t="shared" si="14"/>
        <v>0</v>
      </c>
      <c r="J48" s="165"/>
      <c r="K48" s="98">
        <f t="shared" si="10"/>
        <v>0</v>
      </c>
      <c r="L48" s="163"/>
      <c r="M48" s="170">
        <f t="shared" si="11"/>
        <v>0</v>
      </c>
      <c r="N48" s="165"/>
      <c r="O48" s="171">
        <f t="shared" si="12"/>
        <v>0</v>
      </c>
      <c r="P48" s="144">
        <f t="shared" si="13"/>
        <v>0</v>
      </c>
      <c r="Q48" s="104" t="s">
        <v>91</v>
      </c>
      <c r="R48" s="68" t="s">
        <v>25</v>
      </c>
    </row>
    <row r="49" spans="1:18" s="115" customFormat="1" ht="12.75">
      <c r="A49" s="68" t="s">
        <v>31</v>
      </c>
      <c r="B49" s="68" t="s">
        <v>19</v>
      </c>
      <c r="C49" s="161">
        <v>2.2</v>
      </c>
      <c r="D49" s="169"/>
      <c r="E49" s="170">
        <f t="shared" si="8"/>
        <v>0</v>
      </c>
      <c r="F49" s="165"/>
      <c r="G49" s="171">
        <f t="shared" si="9"/>
        <v>0</v>
      </c>
      <c r="H49" s="167"/>
      <c r="I49" s="170">
        <f t="shared" si="14"/>
        <v>0</v>
      </c>
      <c r="J49" s="165"/>
      <c r="K49" s="98">
        <f t="shared" si="10"/>
        <v>0</v>
      </c>
      <c r="L49" s="163"/>
      <c r="M49" s="170">
        <f t="shared" si="11"/>
        <v>0</v>
      </c>
      <c r="N49" s="165"/>
      <c r="O49" s="171">
        <f t="shared" si="12"/>
        <v>0</v>
      </c>
      <c r="P49" s="144">
        <f t="shared" si="13"/>
        <v>0</v>
      </c>
      <c r="Q49" s="68" t="s">
        <v>31</v>
      </c>
      <c r="R49" s="68" t="s">
        <v>19</v>
      </c>
    </row>
    <row r="50" spans="1:18" s="115" customFormat="1" ht="12.75">
      <c r="A50" s="68" t="s">
        <v>67</v>
      </c>
      <c r="B50" s="68" t="s">
        <v>25</v>
      </c>
      <c r="C50" s="161">
        <v>2.8</v>
      </c>
      <c r="D50" s="169"/>
      <c r="E50" s="170">
        <f t="shared" si="8"/>
        <v>0</v>
      </c>
      <c r="F50" s="165"/>
      <c r="G50" s="171">
        <f t="shared" si="9"/>
        <v>0</v>
      </c>
      <c r="H50" s="167"/>
      <c r="I50" s="170">
        <f t="shared" si="14"/>
        <v>0</v>
      </c>
      <c r="J50" s="165"/>
      <c r="K50" s="98">
        <f t="shared" si="10"/>
        <v>0</v>
      </c>
      <c r="L50" s="163"/>
      <c r="M50" s="170">
        <f t="shared" si="11"/>
        <v>0</v>
      </c>
      <c r="N50" s="165"/>
      <c r="O50" s="171">
        <f t="shared" si="12"/>
        <v>0</v>
      </c>
      <c r="P50" s="144">
        <f t="shared" si="13"/>
        <v>0</v>
      </c>
      <c r="Q50" s="68" t="s">
        <v>67</v>
      </c>
      <c r="R50" s="68" t="s">
        <v>25</v>
      </c>
    </row>
    <row r="51" spans="1:18" s="115" customFormat="1" ht="12.75">
      <c r="A51" s="68" t="s">
        <v>96</v>
      </c>
      <c r="B51" s="68" t="s">
        <v>25</v>
      </c>
      <c r="C51" s="161">
        <v>5</v>
      </c>
      <c r="D51" s="169"/>
      <c r="E51" s="170">
        <f t="shared" si="8"/>
        <v>0</v>
      </c>
      <c r="F51" s="165"/>
      <c r="G51" s="171">
        <f t="shared" si="9"/>
        <v>0</v>
      </c>
      <c r="H51" s="167"/>
      <c r="I51" s="170">
        <f t="shared" si="14"/>
        <v>0</v>
      </c>
      <c r="J51" s="165"/>
      <c r="K51" s="98">
        <f t="shared" si="10"/>
        <v>0</v>
      </c>
      <c r="L51" s="163"/>
      <c r="M51" s="170">
        <f t="shared" si="11"/>
        <v>0</v>
      </c>
      <c r="N51" s="165"/>
      <c r="O51" s="171">
        <f t="shared" si="12"/>
        <v>0</v>
      </c>
      <c r="P51" s="144">
        <f t="shared" si="13"/>
        <v>0</v>
      </c>
      <c r="Q51" s="68" t="s">
        <v>96</v>
      </c>
      <c r="R51" s="68" t="s">
        <v>25</v>
      </c>
    </row>
    <row r="52" spans="1:18" s="115" customFormat="1" ht="12" customHeight="1">
      <c r="A52" s="104" t="s">
        <v>137</v>
      </c>
      <c r="B52" s="68" t="s">
        <v>25</v>
      </c>
      <c r="C52" s="161">
        <v>2.2</v>
      </c>
      <c r="D52" s="169"/>
      <c r="E52" s="170">
        <f t="shared" si="8"/>
        <v>0</v>
      </c>
      <c r="F52" s="165"/>
      <c r="G52" s="171">
        <f t="shared" si="9"/>
        <v>0</v>
      </c>
      <c r="H52" s="167"/>
      <c r="I52" s="170">
        <f t="shared" si="14"/>
        <v>0</v>
      </c>
      <c r="J52" s="165"/>
      <c r="K52" s="98">
        <f t="shared" si="10"/>
        <v>0</v>
      </c>
      <c r="L52" s="163"/>
      <c r="M52" s="170">
        <f t="shared" si="11"/>
        <v>0</v>
      </c>
      <c r="N52" s="165"/>
      <c r="O52" s="171">
        <f t="shared" si="12"/>
        <v>0</v>
      </c>
      <c r="P52" s="144">
        <f t="shared" si="13"/>
        <v>0</v>
      </c>
      <c r="Q52" s="104" t="s">
        <v>137</v>
      </c>
      <c r="R52" s="68" t="s">
        <v>25</v>
      </c>
    </row>
    <row r="53" spans="1:18" s="115" customFormat="1" ht="12.75">
      <c r="A53" s="104" t="s">
        <v>138</v>
      </c>
      <c r="B53" s="68" t="s">
        <v>25</v>
      </c>
      <c r="C53" s="161">
        <v>3</v>
      </c>
      <c r="D53" s="169"/>
      <c r="E53" s="170">
        <f t="shared" si="8"/>
        <v>0</v>
      </c>
      <c r="F53" s="165"/>
      <c r="G53" s="171">
        <f t="shared" si="9"/>
        <v>0</v>
      </c>
      <c r="H53" s="167"/>
      <c r="I53" s="170">
        <f t="shared" si="14"/>
        <v>0</v>
      </c>
      <c r="J53" s="165"/>
      <c r="K53" s="98">
        <f t="shared" si="10"/>
        <v>0</v>
      </c>
      <c r="L53" s="163"/>
      <c r="M53" s="170">
        <f t="shared" si="11"/>
        <v>0</v>
      </c>
      <c r="N53" s="165"/>
      <c r="O53" s="171">
        <f t="shared" si="12"/>
        <v>0</v>
      </c>
      <c r="P53" s="144">
        <f t="shared" si="13"/>
        <v>0</v>
      </c>
      <c r="Q53" s="104" t="s">
        <v>138</v>
      </c>
      <c r="R53" s="68" t="s">
        <v>25</v>
      </c>
    </row>
    <row r="54" spans="1:18" s="115" customFormat="1" ht="12.75">
      <c r="A54" s="68" t="s">
        <v>119</v>
      </c>
      <c r="B54" s="68" t="s">
        <v>25</v>
      </c>
      <c r="C54" s="161">
        <v>2.5</v>
      </c>
      <c r="D54" s="169"/>
      <c r="E54" s="170">
        <f t="shared" si="8"/>
        <v>0</v>
      </c>
      <c r="F54" s="165"/>
      <c r="G54" s="171">
        <f t="shared" si="9"/>
        <v>0</v>
      </c>
      <c r="H54" s="167"/>
      <c r="I54" s="170">
        <f t="shared" si="14"/>
        <v>0</v>
      </c>
      <c r="J54" s="165"/>
      <c r="K54" s="98">
        <f t="shared" si="10"/>
        <v>0</v>
      </c>
      <c r="L54" s="163"/>
      <c r="M54" s="170">
        <f t="shared" si="11"/>
        <v>0</v>
      </c>
      <c r="N54" s="165"/>
      <c r="O54" s="171">
        <f t="shared" si="12"/>
        <v>0</v>
      </c>
      <c r="P54" s="144">
        <f t="shared" si="13"/>
        <v>0</v>
      </c>
      <c r="Q54" s="68" t="s">
        <v>119</v>
      </c>
      <c r="R54" s="68" t="s">
        <v>25</v>
      </c>
    </row>
    <row r="55" spans="1:18" s="115" customFormat="1" ht="12.75">
      <c r="A55" s="68" t="s">
        <v>98</v>
      </c>
      <c r="B55" s="68" t="s">
        <v>25</v>
      </c>
      <c r="C55" s="161">
        <v>2.8</v>
      </c>
      <c r="D55" s="169"/>
      <c r="E55" s="170">
        <f t="shared" si="8"/>
        <v>0</v>
      </c>
      <c r="F55" s="165"/>
      <c r="G55" s="171">
        <f t="shared" si="9"/>
        <v>0</v>
      </c>
      <c r="H55" s="167"/>
      <c r="I55" s="170">
        <f t="shared" si="14"/>
        <v>0</v>
      </c>
      <c r="J55" s="165"/>
      <c r="K55" s="98">
        <f t="shared" si="10"/>
        <v>0</v>
      </c>
      <c r="L55" s="163"/>
      <c r="M55" s="170">
        <f t="shared" si="11"/>
        <v>0</v>
      </c>
      <c r="N55" s="165"/>
      <c r="O55" s="171">
        <f t="shared" si="12"/>
        <v>0</v>
      </c>
      <c r="P55" s="144">
        <f t="shared" si="13"/>
        <v>0</v>
      </c>
      <c r="Q55" s="68" t="s">
        <v>98</v>
      </c>
      <c r="R55" s="68" t="s">
        <v>25</v>
      </c>
    </row>
    <row r="56" spans="1:18" s="115" customFormat="1" ht="12.75">
      <c r="A56" s="68" t="s">
        <v>120</v>
      </c>
      <c r="B56" s="68" t="s">
        <v>25</v>
      </c>
      <c r="C56" s="161">
        <v>3</v>
      </c>
      <c r="D56" s="169"/>
      <c r="E56" s="170">
        <f t="shared" si="8"/>
        <v>0</v>
      </c>
      <c r="F56" s="165"/>
      <c r="G56" s="171">
        <f t="shared" si="9"/>
        <v>0</v>
      </c>
      <c r="H56" s="167"/>
      <c r="I56" s="170">
        <f t="shared" si="14"/>
        <v>0</v>
      </c>
      <c r="J56" s="165"/>
      <c r="K56" s="98">
        <f t="shared" si="10"/>
        <v>0</v>
      </c>
      <c r="L56" s="163"/>
      <c r="M56" s="170">
        <f t="shared" si="11"/>
        <v>0</v>
      </c>
      <c r="N56" s="165"/>
      <c r="O56" s="171">
        <f t="shared" si="12"/>
        <v>0</v>
      </c>
      <c r="P56" s="144">
        <f t="shared" si="13"/>
        <v>0</v>
      </c>
      <c r="Q56" s="68" t="s">
        <v>120</v>
      </c>
      <c r="R56" s="68" t="s">
        <v>25</v>
      </c>
    </row>
    <row r="57" spans="1:18" s="115" customFormat="1" ht="12.75">
      <c r="A57" s="68" t="s">
        <v>139</v>
      </c>
      <c r="B57" s="68" t="s">
        <v>21</v>
      </c>
      <c r="C57" s="161">
        <v>0.4</v>
      </c>
      <c r="D57" s="169"/>
      <c r="E57" s="170">
        <f t="shared" si="8"/>
        <v>0</v>
      </c>
      <c r="F57" s="165"/>
      <c r="G57" s="171">
        <f t="shared" si="9"/>
        <v>0</v>
      </c>
      <c r="H57" s="167"/>
      <c r="I57" s="170">
        <f t="shared" si="14"/>
        <v>0</v>
      </c>
      <c r="J57" s="165"/>
      <c r="K57" s="98">
        <f t="shared" si="10"/>
        <v>0</v>
      </c>
      <c r="L57" s="163"/>
      <c r="M57" s="170">
        <f t="shared" si="11"/>
        <v>0</v>
      </c>
      <c r="N57" s="165"/>
      <c r="O57" s="171">
        <f t="shared" si="12"/>
        <v>0</v>
      </c>
      <c r="P57" s="144">
        <f t="shared" si="13"/>
        <v>0</v>
      </c>
      <c r="Q57" s="68" t="s">
        <v>139</v>
      </c>
      <c r="R57" s="68" t="s">
        <v>21</v>
      </c>
    </row>
    <row r="58" spans="1:18" s="115" customFormat="1" ht="12.75">
      <c r="A58" s="104" t="s">
        <v>142</v>
      </c>
      <c r="B58" s="68" t="s">
        <v>25</v>
      </c>
      <c r="C58" s="161">
        <v>12</v>
      </c>
      <c r="D58" s="169"/>
      <c r="E58" s="170">
        <f t="shared" si="8"/>
        <v>0</v>
      </c>
      <c r="F58" s="165"/>
      <c r="G58" s="171">
        <f t="shared" si="9"/>
        <v>0</v>
      </c>
      <c r="H58" s="167"/>
      <c r="I58" s="170">
        <f t="shared" si="14"/>
        <v>0</v>
      </c>
      <c r="J58" s="165"/>
      <c r="K58" s="98">
        <f t="shared" si="10"/>
        <v>0</v>
      </c>
      <c r="L58" s="163"/>
      <c r="M58" s="170">
        <f t="shared" si="11"/>
        <v>0</v>
      </c>
      <c r="N58" s="165"/>
      <c r="O58" s="171">
        <f t="shared" si="12"/>
        <v>0</v>
      </c>
      <c r="P58" s="144">
        <f t="shared" si="13"/>
        <v>0</v>
      </c>
      <c r="Q58" s="104" t="s">
        <v>142</v>
      </c>
      <c r="R58" s="68" t="s">
        <v>25</v>
      </c>
    </row>
    <row r="59" spans="1:18" s="115" customFormat="1" ht="12.75">
      <c r="A59" s="104" t="s">
        <v>155</v>
      </c>
      <c r="B59" s="68" t="s">
        <v>25</v>
      </c>
      <c r="C59" s="186">
        <v>2</v>
      </c>
      <c r="D59" s="169"/>
      <c r="E59" s="170">
        <f t="shared" si="8"/>
        <v>0</v>
      </c>
      <c r="F59" s="165"/>
      <c r="G59" s="171">
        <f t="shared" si="9"/>
        <v>0</v>
      </c>
      <c r="H59" s="167"/>
      <c r="I59" s="170">
        <f t="shared" si="14"/>
        <v>0</v>
      </c>
      <c r="J59" s="165"/>
      <c r="K59" s="98">
        <f t="shared" si="10"/>
        <v>0</v>
      </c>
      <c r="L59" s="163"/>
      <c r="M59" s="170">
        <f t="shared" si="11"/>
        <v>0</v>
      </c>
      <c r="N59" s="165"/>
      <c r="O59" s="171">
        <f t="shared" si="12"/>
        <v>0</v>
      </c>
      <c r="P59" s="144">
        <f t="shared" si="13"/>
        <v>0</v>
      </c>
      <c r="Q59" s="104" t="s">
        <v>155</v>
      </c>
      <c r="R59" s="68" t="s">
        <v>25</v>
      </c>
    </row>
    <row r="60" spans="1:18" s="115" customFormat="1" ht="12.75">
      <c r="A60" s="104" t="s">
        <v>156</v>
      </c>
      <c r="B60" s="68" t="s">
        <v>21</v>
      </c>
      <c r="C60" s="186">
        <v>5</v>
      </c>
      <c r="D60" s="169"/>
      <c r="E60" s="170">
        <f t="shared" si="8"/>
        <v>0</v>
      </c>
      <c r="F60" s="165"/>
      <c r="G60" s="171">
        <f t="shared" si="9"/>
        <v>0</v>
      </c>
      <c r="H60" s="167"/>
      <c r="I60" s="170">
        <f t="shared" si="14"/>
        <v>0</v>
      </c>
      <c r="J60" s="165"/>
      <c r="K60" s="98">
        <f t="shared" si="10"/>
        <v>0</v>
      </c>
      <c r="L60" s="163"/>
      <c r="M60" s="170">
        <f t="shared" si="11"/>
        <v>0</v>
      </c>
      <c r="N60" s="165"/>
      <c r="O60" s="171">
        <f t="shared" si="12"/>
        <v>0</v>
      </c>
      <c r="P60" s="144">
        <f t="shared" si="13"/>
        <v>0</v>
      </c>
      <c r="Q60" s="104" t="s">
        <v>157</v>
      </c>
      <c r="R60" s="68" t="s">
        <v>21</v>
      </c>
    </row>
    <row r="61" spans="1:18" s="115" customFormat="1" ht="12.75">
      <c r="A61" s="68" t="s">
        <v>158</v>
      </c>
      <c r="B61" s="68" t="s">
        <v>25</v>
      </c>
      <c r="C61" s="186">
        <v>4.2</v>
      </c>
      <c r="D61" s="169"/>
      <c r="E61" s="170">
        <f t="shared" si="8"/>
        <v>0</v>
      </c>
      <c r="F61" s="165"/>
      <c r="G61" s="171">
        <f t="shared" si="9"/>
        <v>0</v>
      </c>
      <c r="H61" s="167"/>
      <c r="I61" s="170">
        <f t="shared" si="14"/>
        <v>0</v>
      </c>
      <c r="J61" s="165"/>
      <c r="K61" s="98">
        <f t="shared" si="10"/>
        <v>0</v>
      </c>
      <c r="L61" s="163"/>
      <c r="M61" s="170">
        <f t="shared" si="11"/>
        <v>0</v>
      </c>
      <c r="N61" s="165"/>
      <c r="O61" s="171">
        <f t="shared" si="12"/>
        <v>0</v>
      </c>
      <c r="P61" s="144">
        <f t="shared" si="13"/>
        <v>0</v>
      </c>
      <c r="Q61" s="68" t="s">
        <v>158</v>
      </c>
      <c r="R61" s="68" t="s">
        <v>25</v>
      </c>
    </row>
    <row r="62" spans="1:18" s="115" customFormat="1" ht="12.75">
      <c r="A62" s="68" t="s">
        <v>159</v>
      </c>
      <c r="B62" s="68" t="s">
        <v>25</v>
      </c>
      <c r="C62" s="186">
        <v>2.5</v>
      </c>
      <c r="D62" s="169"/>
      <c r="E62" s="170">
        <f t="shared" si="8"/>
        <v>0</v>
      </c>
      <c r="F62" s="165"/>
      <c r="G62" s="171">
        <f t="shared" si="9"/>
        <v>0</v>
      </c>
      <c r="H62" s="167"/>
      <c r="I62" s="170">
        <f t="shared" si="14"/>
        <v>0</v>
      </c>
      <c r="J62" s="165"/>
      <c r="K62" s="98">
        <f t="shared" si="10"/>
        <v>0</v>
      </c>
      <c r="L62" s="163"/>
      <c r="M62" s="170">
        <f t="shared" si="11"/>
        <v>0</v>
      </c>
      <c r="N62" s="165"/>
      <c r="O62" s="171">
        <f t="shared" si="12"/>
        <v>0</v>
      </c>
      <c r="P62" s="144">
        <f t="shared" si="13"/>
        <v>0</v>
      </c>
      <c r="Q62" s="68" t="s">
        <v>159</v>
      </c>
      <c r="R62" s="68" t="s">
        <v>25</v>
      </c>
    </row>
    <row r="63" spans="1:18" s="115" customFormat="1" ht="12.75">
      <c r="A63" s="68" t="s">
        <v>160</v>
      </c>
      <c r="B63" s="68" t="s">
        <v>21</v>
      </c>
      <c r="C63" s="186">
        <v>1</v>
      </c>
      <c r="D63" s="169"/>
      <c r="E63" s="170">
        <f t="shared" si="8"/>
        <v>0</v>
      </c>
      <c r="F63" s="165"/>
      <c r="G63" s="171">
        <f t="shared" si="9"/>
        <v>0</v>
      </c>
      <c r="H63" s="167"/>
      <c r="I63" s="170">
        <f t="shared" si="14"/>
        <v>0</v>
      </c>
      <c r="J63" s="165"/>
      <c r="K63" s="98">
        <f t="shared" si="10"/>
        <v>0</v>
      </c>
      <c r="L63" s="163"/>
      <c r="M63" s="170">
        <f t="shared" si="11"/>
        <v>0</v>
      </c>
      <c r="N63" s="165"/>
      <c r="O63" s="171">
        <f t="shared" si="12"/>
        <v>0</v>
      </c>
      <c r="P63" s="144">
        <f t="shared" si="13"/>
        <v>0</v>
      </c>
      <c r="Q63" s="68" t="s">
        <v>160</v>
      </c>
      <c r="R63" s="68" t="s">
        <v>21</v>
      </c>
    </row>
    <row r="64" spans="1:18" s="115" customFormat="1" ht="12.75">
      <c r="A64" s="68" t="s">
        <v>71</v>
      </c>
      <c r="B64" s="68" t="s">
        <v>88</v>
      </c>
      <c r="C64" s="161">
        <v>0.5</v>
      </c>
      <c r="D64" s="169"/>
      <c r="E64" s="170">
        <f t="shared" si="8"/>
        <v>0</v>
      </c>
      <c r="F64" s="165"/>
      <c r="G64" s="171">
        <f t="shared" si="9"/>
        <v>0</v>
      </c>
      <c r="H64" s="167"/>
      <c r="I64" s="170">
        <f t="shared" si="14"/>
        <v>0</v>
      </c>
      <c r="J64" s="165"/>
      <c r="K64" s="98">
        <f t="shared" si="10"/>
        <v>0</v>
      </c>
      <c r="L64" s="163"/>
      <c r="M64" s="170">
        <f t="shared" si="11"/>
        <v>0</v>
      </c>
      <c r="N64" s="165"/>
      <c r="O64" s="171">
        <f t="shared" si="12"/>
        <v>0</v>
      </c>
      <c r="P64" s="144">
        <f t="shared" si="13"/>
        <v>0</v>
      </c>
      <c r="Q64" s="68" t="s">
        <v>71</v>
      </c>
      <c r="R64" s="68" t="s">
        <v>88</v>
      </c>
    </row>
    <row r="65" spans="1:15" s="115" customFormat="1" ht="12.75">
      <c r="A65" s="128" t="s">
        <v>34</v>
      </c>
      <c r="B65" s="128"/>
      <c r="C65" s="172"/>
      <c r="D65" s="173"/>
      <c r="E65" s="174">
        <f>SUM(E41:E64)</f>
        <v>0</v>
      </c>
      <c r="F65" s="175"/>
      <c r="G65" s="176">
        <f>SUM(G41:G64)</f>
        <v>0</v>
      </c>
      <c r="H65" s="187"/>
      <c r="I65" s="187">
        <f>SUM(I41:I64)</f>
        <v>0</v>
      </c>
      <c r="J65" s="175"/>
      <c r="K65" s="178">
        <f>SUM(K41:K64)</f>
        <v>0</v>
      </c>
      <c r="L65" s="179"/>
      <c r="M65" s="174">
        <f>SUM(M41:M64)</f>
        <v>0</v>
      </c>
      <c r="N65" s="175"/>
      <c r="O65" s="176">
        <f>SUM(O41:O64)</f>
        <v>0</v>
      </c>
    </row>
    <row r="66" spans="1:15" s="115" customFormat="1" ht="12.75">
      <c r="A66" s="111" t="s">
        <v>104</v>
      </c>
      <c r="B66" s="112">
        <f>SUM(E65,I65,M65)</f>
        <v>0</v>
      </c>
      <c r="C66" s="155" t="s">
        <v>105</v>
      </c>
      <c r="D66" s="155"/>
      <c r="E66" s="180">
        <f>B66+Sept!E66</f>
        <v>0</v>
      </c>
      <c r="F66" s="181"/>
      <c r="G66" s="182" t="s">
        <v>161</v>
      </c>
      <c r="H66" s="181"/>
      <c r="I66" s="180"/>
      <c r="J66" s="181"/>
      <c r="K66" s="180"/>
      <c r="L66" s="181"/>
      <c r="M66" s="180"/>
      <c r="N66" s="181"/>
      <c r="O66" s="180"/>
    </row>
    <row r="67" spans="1:15" s="115" customFormat="1" ht="12.75">
      <c r="A67" s="111" t="s">
        <v>107</v>
      </c>
      <c r="B67" s="112">
        <f>SUM(G65,K65,O65)</f>
        <v>0</v>
      </c>
      <c r="C67" s="155" t="s">
        <v>105</v>
      </c>
      <c r="D67" s="155"/>
      <c r="E67" s="180">
        <f>B67+Sept!E67</f>
        <v>0</v>
      </c>
      <c r="F67" s="181"/>
      <c r="G67" s="180"/>
      <c r="H67" s="181"/>
      <c r="I67" s="180"/>
      <c r="J67" s="181"/>
      <c r="K67" s="180"/>
      <c r="L67" s="181"/>
      <c r="M67" s="180"/>
      <c r="N67" s="181"/>
      <c r="O67" s="180"/>
    </row>
    <row r="68" spans="1:15" s="115" customFormat="1" ht="12.75">
      <c r="A68" s="115" t="s">
        <v>145</v>
      </c>
      <c r="C68" s="122"/>
      <c r="D68" s="181">
        <f>D46+D47+D48+D49+D50+D51+D52+D53+D54+D55+D56+D58+D59+D61+D60+D62</f>
        <v>0</v>
      </c>
      <c r="E68" s="181"/>
      <c r="F68" s="181">
        <f>F46+F47+F48+F49+F50+F51+F52+F53+F54+F55+F56+F58+F59+F61+F60+F62</f>
        <v>0</v>
      </c>
      <c r="G68" s="181"/>
      <c r="H68" s="181">
        <f>H46+H47+H48+H49+H50+H51+H52+H53+H54+H55+H56+H58+H59+H61+H60+H62</f>
        <v>0</v>
      </c>
      <c r="I68" s="181"/>
      <c r="J68" s="181">
        <f>J46+J47+J48+J49+J50+J51+J52+J53+J54+J55+J56+J58+J59+J61+J60+J62</f>
        <v>0</v>
      </c>
      <c r="K68" s="181"/>
      <c r="L68" s="181">
        <f>L46+L47+L48+L49+L50+L51+L52+L53+L54+L55+L56+L58+L59+L61+L60+L62</f>
        <v>0</v>
      </c>
      <c r="M68" s="181"/>
      <c r="N68" s="181">
        <f>N46+N47+N48+N49+N50+N51+N52+N53+N54+N55+N56+N58+N59+N61+N60+N62</f>
        <v>0</v>
      </c>
      <c r="O68" s="181"/>
    </row>
    <row r="71" spans="1:16" ht="12.75">
      <c r="A71" s="33" t="s">
        <v>163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5" s="115" customFormat="1" ht="12.75">
      <c r="A72" s="115" t="s">
        <v>112</v>
      </c>
      <c r="B72" s="121"/>
      <c r="C72" s="184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</row>
    <row r="73" spans="1:15" s="115" customFormat="1" ht="12.75">
      <c r="A73" s="115" t="s">
        <v>81</v>
      </c>
      <c r="B73" s="159"/>
      <c r="C73" s="122"/>
      <c r="D73" s="160" t="s">
        <v>150</v>
      </c>
      <c r="E73" s="160"/>
      <c r="F73" s="160"/>
      <c r="G73" s="160"/>
      <c r="H73" s="126" t="s">
        <v>151</v>
      </c>
      <c r="I73" s="126"/>
      <c r="J73" s="126"/>
      <c r="K73" s="126"/>
      <c r="L73" s="160" t="s">
        <v>152</v>
      </c>
      <c r="M73" s="160"/>
      <c r="N73" s="160"/>
      <c r="O73" s="160"/>
    </row>
    <row r="74" spans="1:16" s="115" customFormat="1" ht="12.75">
      <c r="A74" s="128" t="s">
        <v>153</v>
      </c>
      <c r="B74" s="68"/>
      <c r="C74" s="161"/>
      <c r="D74" s="162" t="s">
        <v>10</v>
      </c>
      <c r="E74" s="162"/>
      <c r="F74" s="13" t="s">
        <v>11</v>
      </c>
      <c r="G74" s="13"/>
      <c r="H74" s="130" t="s">
        <v>10</v>
      </c>
      <c r="I74" s="130"/>
      <c r="J74" s="58" t="s">
        <v>11</v>
      </c>
      <c r="K74" s="58"/>
      <c r="L74" s="162" t="s">
        <v>10</v>
      </c>
      <c r="M74" s="162"/>
      <c r="N74" s="13" t="s">
        <v>11</v>
      </c>
      <c r="O74" s="13"/>
      <c r="P74" s="134" t="s">
        <v>118</v>
      </c>
    </row>
    <row r="75" spans="1:18" s="115" customFormat="1" ht="12.75">
      <c r="A75" s="68" t="s">
        <v>13</v>
      </c>
      <c r="B75" s="68" t="s">
        <v>14</v>
      </c>
      <c r="C75" s="161" t="s">
        <v>15</v>
      </c>
      <c r="D75" s="163" t="s">
        <v>16</v>
      </c>
      <c r="E75" s="164" t="s">
        <v>17</v>
      </c>
      <c r="F75" s="165" t="s">
        <v>16</v>
      </c>
      <c r="G75" s="166" t="s">
        <v>17</v>
      </c>
      <c r="H75" s="167" t="s">
        <v>16</v>
      </c>
      <c r="I75" s="164" t="s">
        <v>17</v>
      </c>
      <c r="J75" s="165" t="s">
        <v>16</v>
      </c>
      <c r="K75" s="168" t="s">
        <v>17</v>
      </c>
      <c r="L75" s="163" t="s">
        <v>16</v>
      </c>
      <c r="M75" s="164" t="s">
        <v>17</v>
      </c>
      <c r="N75" s="165" t="s">
        <v>16</v>
      </c>
      <c r="O75" s="166" t="s">
        <v>17</v>
      </c>
      <c r="P75" s="140" t="s">
        <v>135</v>
      </c>
      <c r="Q75" s="128" t="s">
        <v>13</v>
      </c>
      <c r="R75" s="128" t="s">
        <v>14</v>
      </c>
    </row>
    <row r="76" spans="1:18" s="115" customFormat="1" ht="12.75">
      <c r="A76" s="68" t="s">
        <v>20</v>
      </c>
      <c r="B76" s="68" t="s">
        <v>21</v>
      </c>
      <c r="C76" s="161">
        <v>1</v>
      </c>
      <c r="D76" s="169"/>
      <c r="E76" s="170">
        <f aca="true" t="shared" si="15" ref="E76:E99">D76*C76</f>
        <v>0</v>
      </c>
      <c r="F76" s="165"/>
      <c r="G76" s="171">
        <f aca="true" t="shared" si="16" ref="G76:G99">C76*F76</f>
        <v>0</v>
      </c>
      <c r="H76" s="167"/>
      <c r="I76" s="170">
        <f>H76*C76</f>
        <v>0</v>
      </c>
      <c r="J76" s="165"/>
      <c r="K76" s="98">
        <f aca="true" t="shared" si="17" ref="K76:K99">C76*J76</f>
        <v>0</v>
      </c>
      <c r="L76" s="163"/>
      <c r="M76" s="170">
        <f aca="true" t="shared" si="18" ref="M76:M99">L76*C76</f>
        <v>0</v>
      </c>
      <c r="N76" s="165"/>
      <c r="O76" s="171">
        <f aca="true" t="shared" si="19" ref="O76:O99">C76*N76</f>
        <v>0</v>
      </c>
      <c r="P76" s="144">
        <f>SUM(F76,J76,N76)*B$3+SUM(D76,H76,L76)*B$2</f>
        <v>0</v>
      </c>
      <c r="Q76" s="68" t="s">
        <v>20</v>
      </c>
      <c r="R76" s="68" t="s">
        <v>21</v>
      </c>
    </row>
    <row r="77" spans="1:18" s="115" customFormat="1" ht="12.75">
      <c r="A77" s="68" t="s">
        <v>27</v>
      </c>
      <c r="B77" s="68" t="s">
        <v>88</v>
      </c>
      <c r="C77" s="161">
        <v>0.5</v>
      </c>
      <c r="D77" s="169"/>
      <c r="E77" s="170">
        <f t="shared" si="15"/>
        <v>0</v>
      </c>
      <c r="F77" s="165"/>
      <c r="G77" s="171">
        <f t="shared" si="16"/>
        <v>0</v>
      </c>
      <c r="H77" s="167"/>
      <c r="I77" s="170">
        <f>H77*C77</f>
        <v>0</v>
      </c>
      <c r="J77" s="165"/>
      <c r="K77" s="98">
        <f t="shared" si="17"/>
        <v>0</v>
      </c>
      <c r="L77" s="163"/>
      <c r="M77" s="170">
        <f t="shared" si="18"/>
        <v>0</v>
      </c>
      <c r="N77" s="165"/>
      <c r="O77" s="171">
        <f t="shared" si="19"/>
        <v>0</v>
      </c>
      <c r="P77" s="144">
        <f aca="true" t="shared" si="20" ref="P77:P99">SUM(F77,J77,N77)*B$3+SUM(D77,H77,L77)*B$2</f>
        <v>0</v>
      </c>
      <c r="Q77" s="68" t="s">
        <v>27</v>
      </c>
      <c r="R77" s="68" t="s">
        <v>88</v>
      </c>
    </row>
    <row r="78" spans="1:18" s="115" customFormat="1" ht="12.75">
      <c r="A78" s="68" t="s">
        <v>33</v>
      </c>
      <c r="B78" s="68" t="s">
        <v>88</v>
      </c>
      <c r="C78" s="161">
        <v>0.5</v>
      </c>
      <c r="D78" s="169"/>
      <c r="E78" s="170">
        <f t="shared" si="15"/>
        <v>0</v>
      </c>
      <c r="F78" s="165"/>
      <c r="G78" s="171">
        <f t="shared" si="16"/>
        <v>0</v>
      </c>
      <c r="H78" s="167"/>
      <c r="I78" s="170">
        <f>H78*C78</f>
        <v>0</v>
      </c>
      <c r="J78" s="165"/>
      <c r="K78" s="98">
        <f t="shared" si="17"/>
        <v>0</v>
      </c>
      <c r="L78" s="163"/>
      <c r="M78" s="170">
        <f t="shared" si="18"/>
        <v>0</v>
      </c>
      <c r="N78" s="165"/>
      <c r="O78" s="171">
        <f t="shared" si="19"/>
        <v>0</v>
      </c>
      <c r="P78" s="144">
        <f t="shared" si="20"/>
        <v>0</v>
      </c>
      <c r="Q78" s="68" t="s">
        <v>33</v>
      </c>
      <c r="R78" s="68" t="s">
        <v>88</v>
      </c>
    </row>
    <row r="79" spans="1:18" s="115" customFormat="1" ht="12.75">
      <c r="A79" s="104" t="s">
        <v>123</v>
      </c>
      <c r="B79" s="68" t="s">
        <v>88</v>
      </c>
      <c r="C79" s="161">
        <v>0.5</v>
      </c>
      <c r="D79" s="169"/>
      <c r="E79" s="170">
        <f t="shared" si="15"/>
        <v>0</v>
      </c>
      <c r="F79" s="165"/>
      <c r="G79" s="171">
        <f t="shared" si="16"/>
        <v>0</v>
      </c>
      <c r="H79" s="167"/>
      <c r="I79" s="170">
        <f>H79*C79</f>
        <v>0</v>
      </c>
      <c r="J79" s="165"/>
      <c r="K79" s="98">
        <f t="shared" si="17"/>
        <v>0</v>
      </c>
      <c r="L79" s="163"/>
      <c r="M79" s="170">
        <f t="shared" si="18"/>
        <v>0</v>
      </c>
      <c r="N79" s="165"/>
      <c r="O79" s="171">
        <f t="shared" si="19"/>
        <v>0</v>
      </c>
      <c r="P79" s="144">
        <f t="shared" si="20"/>
        <v>0</v>
      </c>
      <c r="Q79" s="104" t="s">
        <v>123</v>
      </c>
      <c r="R79" s="68" t="s">
        <v>88</v>
      </c>
    </row>
    <row r="80" spans="1:18" s="115" customFormat="1" ht="12.75">
      <c r="A80" s="68" t="s">
        <v>23</v>
      </c>
      <c r="B80" s="68" t="s">
        <v>19</v>
      </c>
      <c r="C80" s="161">
        <v>1</v>
      </c>
      <c r="D80" s="169"/>
      <c r="E80" s="170">
        <f t="shared" si="15"/>
        <v>0</v>
      </c>
      <c r="F80" s="165"/>
      <c r="G80" s="171">
        <f t="shared" si="16"/>
        <v>0</v>
      </c>
      <c r="H80" s="167"/>
      <c r="I80" s="170">
        <f>H80*C80</f>
        <v>0</v>
      </c>
      <c r="J80" s="165"/>
      <c r="K80" s="98">
        <f t="shared" si="17"/>
        <v>0</v>
      </c>
      <c r="L80" s="163"/>
      <c r="M80" s="170">
        <f t="shared" si="18"/>
        <v>0</v>
      </c>
      <c r="N80" s="165"/>
      <c r="O80" s="171">
        <f t="shared" si="19"/>
        <v>0</v>
      </c>
      <c r="P80" s="144">
        <f t="shared" si="20"/>
        <v>0</v>
      </c>
      <c r="Q80" s="68" t="s">
        <v>23</v>
      </c>
      <c r="R80" s="68" t="s">
        <v>19</v>
      </c>
    </row>
    <row r="81" spans="1:18" s="115" customFormat="1" ht="12.75">
      <c r="A81" s="68" t="s">
        <v>154</v>
      </c>
      <c r="B81" s="68" t="s">
        <v>25</v>
      </c>
      <c r="C81" s="161">
        <v>3</v>
      </c>
      <c r="D81" s="169"/>
      <c r="E81" s="170">
        <f t="shared" si="15"/>
        <v>0</v>
      </c>
      <c r="F81" s="165"/>
      <c r="G81" s="171">
        <f t="shared" si="16"/>
        <v>0</v>
      </c>
      <c r="I81" s="170">
        <f>J81*C81</f>
        <v>0</v>
      </c>
      <c r="J81" s="185"/>
      <c r="K81" s="98">
        <f t="shared" si="17"/>
        <v>0</v>
      </c>
      <c r="L81" s="163"/>
      <c r="M81" s="170">
        <f t="shared" si="18"/>
        <v>0</v>
      </c>
      <c r="N81" s="165"/>
      <c r="O81" s="171">
        <f t="shared" si="19"/>
        <v>0</v>
      </c>
      <c r="P81" s="144">
        <f t="shared" si="20"/>
        <v>0</v>
      </c>
      <c r="Q81" s="68" t="s">
        <v>154</v>
      </c>
      <c r="R81" s="68" t="s">
        <v>25</v>
      </c>
    </row>
    <row r="82" spans="1:18" s="115" customFormat="1" ht="12.75">
      <c r="A82" s="104" t="s">
        <v>92</v>
      </c>
      <c r="B82" s="68" t="s">
        <v>25</v>
      </c>
      <c r="C82" s="161">
        <v>2.5</v>
      </c>
      <c r="D82" s="169"/>
      <c r="E82" s="170">
        <f t="shared" si="15"/>
        <v>0</v>
      </c>
      <c r="F82" s="165"/>
      <c r="G82" s="171">
        <f t="shared" si="16"/>
        <v>0</v>
      </c>
      <c r="H82" s="167"/>
      <c r="I82" s="170">
        <f aca="true" t="shared" si="21" ref="I82:I99">H82*C82</f>
        <v>0</v>
      </c>
      <c r="J82" s="165"/>
      <c r="K82" s="98">
        <f t="shared" si="17"/>
        <v>0</v>
      </c>
      <c r="L82" s="163"/>
      <c r="M82" s="170">
        <f t="shared" si="18"/>
        <v>0</v>
      </c>
      <c r="N82" s="165"/>
      <c r="O82" s="171">
        <f t="shared" si="19"/>
        <v>0</v>
      </c>
      <c r="P82" s="144">
        <f t="shared" si="20"/>
        <v>0</v>
      </c>
      <c r="Q82" s="104" t="s">
        <v>92</v>
      </c>
      <c r="R82" s="68" t="s">
        <v>25</v>
      </c>
    </row>
    <row r="83" spans="1:18" s="115" customFormat="1" ht="12.75">
      <c r="A83" s="104" t="s">
        <v>91</v>
      </c>
      <c r="B83" s="68" t="s">
        <v>25</v>
      </c>
      <c r="C83" s="161">
        <v>2.5</v>
      </c>
      <c r="D83" s="169"/>
      <c r="E83" s="170">
        <f t="shared" si="15"/>
        <v>0</v>
      </c>
      <c r="F83" s="165"/>
      <c r="G83" s="171">
        <f t="shared" si="16"/>
        <v>0</v>
      </c>
      <c r="H83" s="167"/>
      <c r="I83" s="170">
        <f t="shared" si="21"/>
        <v>0</v>
      </c>
      <c r="J83" s="165"/>
      <c r="K83" s="98">
        <f t="shared" si="17"/>
        <v>0</v>
      </c>
      <c r="L83" s="163"/>
      <c r="M83" s="170">
        <f t="shared" si="18"/>
        <v>0</v>
      </c>
      <c r="N83" s="165"/>
      <c r="O83" s="171">
        <f t="shared" si="19"/>
        <v>0</v>
      </c>
      <c r="P83" s="144">
        <f t="shared" si="20"/>
        <v>0</v>
      </c>
      <c r="Q83" s="104" t="s">
        <v>91</v>
      </c>
      <c r="R83" s="68" t="s">
        <v>25</v>
      </c>
    </row>
    <row r="84" spans="1:18" s="115" customFormat="1" ht="12.75">
      <c r="A84" s="68" t="s">
        <v>31</v>
      </c>
      <c r="B84" s="68" t="s">
        <v>19</v>
      </c>
      <c r="C84" s="161">
        <v>2.2</v>
      </c>
      <c r="D84" s="169"/>
      <c r="E84" s="170">
        <f t="shared" si="15"/>
        <v>0</v>
      </c>
      <c r="F84" s="165"/>
      <c r="G84" s="171">
        <f t="shared" si="16"/>
        <v>0</v>
      </c>
      <c r="H84" s="167"/>
      <c r="I84" s="170">
        <f t="shared" si="21"/>
        <v>0</v>
      </c>
      <c r="J84" s="165"/>
      <c r="K84" s="98">
        <f t="shared" si="17"/>
        <v>0</v>
      </c>
      <c r="L84" s="163"/>
      <c r="M84" s="170">
        <f t="shared" si="18"/>
        <v>0</v>
      </c>
      <c r="N84" s="165"/>
      <c r="O84" s="171">
        <f t="shared" si="19"/>
        <v>0</v>
      </c>
      <c r="P84" s="144">
        <f t="shared" si="20"/>
        <v>0</v>
      </c>
      <c r="Q84" s="68" t="s">
        <v>31</v>
      </c>
      <c r="R84" s="68" t="s">
        <v>19</v>
      </c>
    </row>
    <row r="85" spans="1:18" s="115" customFormat="1" ht="12.75">
      <c r="A85" s="68" t="s">
        <v>67</v>
      </c>
      <c r="B85" s="68" t="s">
        <v>25</v>
      </c>
      <c r="C85" s="161">
        <v>2.8</v>
      </c>
      <c r="D85" s="169"/>
      <c r="E85" s="170">
        <f t="shared" si="15"/>
        <v>0</v>
      </c>
      <c r="F85" s="165"/>
      <c r="G85" s="171">
        <f t="shared" si="16"/>
        <v>0</v>
      </c>
      <c r="H85" s="167"/>
      <c r="I85" s="170">
        <f t="shared" si="21"/>
        <v>0</v>
      </c>
      <c r="J85" s="165"/>
      <c r="K85" s="98">
        <f t="shared" si="17"/>
        <v>0</v>
      </c>
      <c r="L85" s="163"/>
      <c r="M85" s="170">
        <f t="shared" si="18"/>
        <v>0</v>
      </c>
      <c r="N85" s="165"/>
      <c r="O85" s="171">
        <f t="shared" si="19"/>
        <v>0</v>
      </c>
      <c r="P85" s="144">
        <f t="shared" si="20"/>
        <v>0</v>
      </c>
      <c r="Q85" s="68" t="s">
        <v>67</v>
      </c>
      <c r="R85" s="68" t="s">
        <v>25</v>
      </c>
    </row>
    <row r="86" spans="1:18" s="115" customFormat="1" ht="12.75">
      <c r="A86" s="68" t="s">
        <v>96</v>
      </c>
      <c r="B86" s="68" t="s">
        <v>25</v>
      </c>
      <c r="C86" s="161">
        <v>5</v>
      </c>
      <c r="D86" s="169"/>
      <c r="E86" s="170">
        <f t="shared" si="15"/>
        <v>0</v>
      </c>
      <c r="F86" s="165"/>
      <c r="G86" s="171">
        <f t="shared" si="16"/>
        <v>0</v>
      </c>
      <c r="H86" s="167"/>
      <c r="I86" s="170">
        <f t="shared" si="21"/>
        <v>0</v>
      </c>
      <c r="J86" s="165"/>
      <c r="K86" s="98">
        <f t="shared" si="17"/>
        <v>0</v>
      </c>
      <c r="L86" s="163"/>
      <c r="M86" s="170">
        <f t="shared" si="18"/>
        <v>0</v>
      </c>
      <c r="N86" s="165"/>
      <c r="O86" s="171">
        <f t="shared" si="19"/>
        <v>0</v>
      </c>
      <c r="P86" s="144">
        <f t="shared" si="20"/>
        <v>0</v>
      </c>
      <c r="Q86" s="68" t="s">
        <v>96</v>
      </c>
      <c r="R86" s="68" t="s">
        <v>25</v>
      </c>
    </row>
    <row r="87" spans="1:18" s="115" customFormat="1" ht="12" customHeight="1">
      <c r="A87" s="104" t="s">
        <v>137</v>
      </c>
      <c r="B87" s="68" t="s">
        <v>25</v>
      </c>
      <c r="C87" s="161">
        <v>2.2</v>
      </c>
      <c r="D87" s="169"/>
      <c r="E87" s="170">
        <f t="shared" si="15"/>
        <v>0</v>
      </c>
      <c r="F87" s="165"/>
      <c r="G87" s="171">
        <f t="shared" si="16"/>
        <v>0</v>
      </c>
      <c r="H87" s="167"/>
      <c r="I87" s="170">
        <f t="shared" si="21"/>
        <v>0</v>
      </c>
      <c r="J87" s="165"/>
      <c r="K87" s="98">
        <f t="shared" si="17"/>
        <v>0</v>
      </c>
      <c r="L87" s="163"/>
      <c r="M87" s="170">
        <f t="shared" si="18"/>
        <v>0</v>
      </c>
      <c r="N87" s="165"/>
      <c r="O87" s="171">
        <f t="shared" si="19"/>
        <v>0</v>
      </c>
      <c r="P87" s="144">
        <f t="shared" si="20"/>
        <v>0</v>
      </c>
      <c r="Q87" s="104" t="s">
        <v>137</v>
      </c>
      <c r="R87" s="68" t="s">
        <v>25</v>
      </c>
    </row>
    <row r="88" spans="1:18" s="115" customFormat="1" ht="12.75">
      <c r="A88" s="104" t="s">
        <v>138</v>
      </c>
      <c r="B88" s="68" t="s">
        <v>25</v>
      </c>
      <c r="C88" s="161">
        <v>3</v>
      </c>
      <c r="D88" s="169"/>
      <c r="E88" s="170">
        <f t="shared" si="15"/>
        <v>0</v>
      </c>
      <c r="F88" s="165"/>
      <c r="G88" s="171">
        <f t="shared" si="16"/>
        <v>0</v>
      </c>
      <c r="H88" s="167"/>
      <c r="I88" s="170">
        <f t="shared" si="21"/>
        <v>0</v>
      </c>
      <c r="J88" s="165"/>
      <c r="K88" s="98">
        <f t="shared" si="17"/>
        <v>0</v>
      </c>
      <c r="L88" s="163"/>
      <c r="M88" s="170">
        <f t="shared" si="18"/>
        <v>0</v>
      </c>
      <c r="N88" s="165"/>
      <c r="O88" s="171">
        <f t="shared" si="19"/>
        <v>0</v>
      </c>
      <c r="P88" s="144">
        <f t="shared" si="20"/>
        <v>0</v>
      </c>
      <c r="Q88" s="104" t="s">
        <v>138</v>
      </c>
      <c r="R88" s="68" t="s">
        <v>25</v>
      </c>
    </row>
    <row r="89" spans="1:18" s="115" customFormat="1" ht="12.75">
      <c r="A89" s="68" t="s">
        <v>119</v>
      </c>
      <c r="B89" s="68" t="s">
        <v>25</v>
      </c>
      <c r="C89" s="161">
        <v>2.5</v>
      </c>
      <c r="D89" s="169"/>
      <c r="E89" s="170">
        <f t="shared" si="15"/>
        <v>0</v>
      </c>
      <c r="F89" s="165"/>
      <c r="G89" s="171">
        <f t="shared" si="16"/>
        <v>0</v>
      </c>
      <c r="H89" s="167"/>
      <c r="I89" s="170">
        <f t="shared" si="21"/>
        <v>0</v>
      </c>
      <c r="J89" s="165"/>
      <c r="K89" s="98">
        <f t="shared" si="17"/>
        <v>0</v>
      </c>
      <c r="L89" s="163"/>
      <c r="M89" s="170">
        <f t="shared" si="18"/>
        <v>0</v>
      </c>
      <c r="N89" s="165"/>
      <c r="O89" s="171">
        <f t="shared" si="19"/>
        <v>0</v>
      </c>
      <c r="P89" s="144">
        <f t="shared" si="20"/>
        <v>0</v>
      </c>
      <c r="Q89" s="68" t="s">
        <v>119</v>
      </c>
      <c r="R89" s="68" t="s">
        <v>25</v>
      </c>
    </row>
    <row r="90" spans="1:18" s="115" customFormat="1" ht="12.75">
      <c r="A90" s="68" t="s">
        <v>98</v>
      </c>
      <c r="B90" s="68" t="s">
        <v>25</v>
      </c>
      <c r="C90" s="161">
        <v>2.8</v>
      </c>
      <c r="D90" s="169"/>
      <c r="E90" s="170">
        <f t="shared" si="15"/>
        <v>0</v>
      </c>
      <c r="F90" s="165"/>
      <c r="G90" s="171">
        <f t="shared" si="16"/>
        <v>0</v>
      </c>
      <c r="H90" s="167"/>
      <c r="I90" s="170">
        <f t="shared" si="21"/>
        <v>0</v>
      </c>
      <c r="J90" s="165"/>
      <c r="K90" s="98">
        <f t="shared" si="17"/>
        <v>0</v>
      </c>
      <c r="L90" s="163"/>
      <c r="M90" s="170">
        <f t="shared" si="18"/>
        <v>0</v>
      </c>
      <c r="N90" s="165"/>
      <c r="O90" s="171">
        <f t="shared" si="19"/>
        <v>0</v>
      </c>
      <c r="P90" s="144">
        <f t="shared" si="20"/>
        <v>0</v>
      </c>
      <c r="Q90" s="68" t="s">
        <v>98</v>
      </c>
      <c r="R90" s="68" t="s">
        <v>25</v>
      </c>
    </row>
    <row r="91" spans="1:18" s="115" customFormat="1" ht="12.75">
      <c r="A91" s="68" t="s">
        <v>120</v>
      </c>
      <c r="B91" s="68" t="s">
        <v>25</v>
      </c>
      <c r="C91" s="161">
        <v>3</v>
      </c>
      <c r="D91" s="169"/>
      <c r="E91" s="170">
        <f t="shared" si="15"/>
        <v>0</v>
      </c>
      <c r="F91" s="165"/>
      <c r="G91" s="171">
        <f t="shared" si="16"/>
        <v>0</v>
      </c>
      <c r="H91" s="167"/>
      <c r="I91" s="170">
        <f t="shared" si="21"/>
        <v>0</v>
      </c>
      <c r="J91" s="165"/>
      <c r="K91" s="98">
        <f t="shared" si="17"/>
        <v>0</v>
      </c>
      <c r="L91" s="163"/>
      <c r="M91" s="170">
        <f t="shared" si="18"/>
        <v>0</v>
      </c>
      <c r="N91" s="165"/>
      <c r="O91" s="171">
        <f t="shared" si="19"/>
        <v>0</v>
      </c>
      <c r="P91" s="144">
        <f t="shared" si="20"/>
        <v>0</v>
      </c>
      <c r="Q91" s="68" t="s">
        <v>120</v>
      </c>
      <c r="R91" s="68" t="s">
        <v>25</v>
      </c>
    </row>
    <row r="92" spans="1:18" s="115" customFormat="1" ht="12.75">
      <c r="A92" s="68" t="s">
        <v>139</v>
      </c>
      <c r="B92" s="68" t="s">
        <v>21</v>
      </c>
      <c r="C92" s="161">
        <v>0.4</v>
      </c>
      <c r="D92" s="169"/>
      <c r="E92" s="170">
        <f t="shared" si="15"/>
        <v>0</v>
      </c>
      <c r="F92" s="165"/>
      <c r="G92" s="171">
        <f t="shared" si="16"/>
        <v>0</v>
      </c>
      <c r="H92" s="167"/>
      <c r="I92" s="170">
        <f t="shared" si="21"/>
        <v>0</v>
      </c>
      <c r="J92" s="165"/>
      <c r="K92" s="98">
        <f t="shared" si="17"/>
        <v>0</v>
      </c>
      <c r="L92" s="163"/>
      <c r="M92" s="170">
        <f t="shared" si="18"/>
        <v>0</v>
      </c>
      <c r="N92" s="165"/>
      <c r="O92" s="171">
        <f t="shared" si="19"/>
        <v>0</v>
      </c>
      <c r="P92" s="144">
        <f t="shared" si="20"/>
        <v>0</v>
      </c>
      <c r="Q92" s="68" t="s">
        <v>139</v>
      </c>
      <c r="R92" s="68" t="s">
        <v>21</v>
      </c>
    </row>
    <row r="93" spans="1:18" s="115" customFormat="1" ht="12.75">
      <c r="A93" s="104" t="s">
        <v>142</v>
      </c>
      <c r="B93" s="68" t="s">
        <v>25</v>
      </c>
      <c r="C93" s="161">
        <v>12</v>
      </c>
      <c r="D93" s="169"/>
      <c r="E93" s="170">
        <f t="shared" si="15"/>
        <v>0</v>
      </c>
      <c r="F93" s="165"/>
      <c r="G93" s="171">
        <f t="shared" si="16"/>
        <v>0</v>
      </c>
      <c r="H93" s="167"/>
      <c r="I93" s="170">
        <f t="shared" si="21"/>
        <v>0</v>
      </c>
      <c r="J93" s="165"/>
      <c r="K93" s="98">
        <f t="shared" si="17"/>
        <v>0</v>
      </c>
      <c r="L93" s="163"/>
      <c r="M93" s="170">
        <f t="shared" si="18"/>
        <v>0</v>
      </c>
      <c r="N93" s="165"/>
      <c r="O93" s="171">
        <f t="shared" si="19"/>
        <v>0</v>
      </c>
      <c r="P93" s="144">
        <f t="shared" si="20"/>
        <v>0</v>
      </c>
      <c r="Q93" s="104" t="s">
        <v>142</v>
      </c>
      <c r="R93" s="68" t="s">
        <v>25</v>
      </c>
    </row>
    <row r="94" spans="1:18" s="115" customFormat="1" ht="12.75">
      <c r="A94" s="104" t="s">
        <v>155</v>
      </c>
      <c r="B94" s="68" t="s">
        <v>25</v>
      </c>
      <c r="C94" s="186">
        <v>2</v>
      </c>
      <c r="D94" s="169"/>
      <c r="E94" s="170">
        <f t="shared" si="15"/>
        <v>0</v>
      </c>
      <c r="F94" s="165"/>
      <c r="G94" s="171">
        <f t="shared" si="16"/>
        <v>0</v>
      </c>
      <c r="H94" s="167"/>
      <c r="I94" s="170">
        <f t="shared" si="21"/>
        <v>0</v>
      </c>
      <c r="J94" s="165"/>
      <c r="K94" s="98">
        <f t="shared" si="17"/>
        <v>0</v>
      </c>
      <c r="L94" s="163"/>
      <c r="M94" s="170">
        <f t="shared" si="18"/>
        <v>0</v>
      </c>
      <c r="N94" s="165"/>
      <c r="O94" s="171">
        <f t="shared" si="19"/>
        <v>0</v>
      </c>
      <c r="P94" s="144">
        <f t="shared" si="20"/>
        <v>0</v>
      </c>
      <c r="Q94" s="104" t="s">
        <v>155</v>
      </c>
      <c r="R94" s="68" t="s">
        <v>25</v>
      </c>
    </row>
    <row r="95" spans="1:18" s="115" customFormat="1" ht="12.75">
      <c r="A95" s="104" t="s">
        <v>156</v>
      </c>
      <c r="B95" s="68" t="s">
        <v>21</v>
      </c>
      <c r="C95" s="186">
        <v>5</v>
      </c>
      <c r="D95" s="169"/>
      <c r="E95" s="170">
        <f t="shared" si="15"/>
        <v>0</v>
      </c>
      <c r="F95" s="165"/>
      <c r="G95" s="171">
        <f t="shared" si="16"/>
        <v>0</v>
      </c>
      <c r="H95" s="167"/>
      <c r="I95" s="170">
        <f t="shared" si="21"/>
        <v>0</v>
      </c>
      <c r="J95" s="165"/>
      <c r="K95" s="98">
        <f t="shared" si="17"/>
        <v>0</v>
      </c>
      <c r="L95" s="163"/>
      <c r="M95" s="170">
        <f t="shared" si="18"/>
        <v>0</v>
      </c>
      <c r="N95" s="165"/>
      <c r="O95" s="171">
        <f t="shared" si="19"/>
        <v>0</v>
      </c>
      <c r="P95" s="144">
        <f t="shared" si="20"/>
        <v>0</v>
      </c>
      <c r="Q95" s="104" t="s">
        <v>157</v>
      </c>
      <c r="R95" s="68" t="s">
        <v>21</v>
      </c>
    </row>
    <row r="96" spans="1:18" s="115" customFormat="1" ht="12.75">
      <c r="A96" s="68" t="s">
        <v>158</v>
      </c>
      <c r="B96" s="68" t="s">
        <v>25</v>
      </c>
      <c r="C96" s="186">
        <v>4.2</v>
      </c>
      <c r="D96" s="169"/>
      <c r="E96" s="170">
        <f t="shared" si="15"/>
        <v>0</v>
      </c>
      <c r="F96" s="165"/>
      <c r="G96" s="171">
        <f t="shared" si="16"/>
        <v>0</v>
      </c>
      <c r="H96" s="167"/>
      <c r="I96" s="170">
        <f t="shared" si="21"/>
        <v>0</v>
      </c>
      <c r="J96" s="165"/>
      <c r="K96" s="98">
        <f t="shared" si="17"/>
        <v>0</v>
      </c>
      <c r="L96" s="163"/>
      <c r="M96" s="170">
        <f t="shared" si="18"/>
        <v>0</v>
      </c>
      <c r="N96" s="165"/>
      <c r="O96" s="171">
        <f t="shared" si="19"/>
        <v>0</v>
      </c>
      <c r="P96" s="144">
        <f t="shared" si="20"/>
        <v>0</v>
      </c>
      <c r="Q96" s="68" t="s">
        <v>158</v>
      </c>
      <c r="R96" s="68" t="s">
        <v>25</v>
      </c>
    </row>
    <row r="97" spans="1:18" s="115" customFormat="1" ht="12.75">
      <c r="A97" s="68" t="s">
        <v>159</v>
      </c>
      <c r="B97" s="68" t="s">
        <v>25</v>
      </c>
      <c r="C97" s="186">
        <v>2.5</v>
      </c>
      <c r="D97" s="169"/>
      <c r="E97" s="170">
        <f t="shared" si="15"/>
        <v>0</v>
      </c>
      <c r="F97" s="165"/>
      <c r="G97" s="171">
        <f t="shared" si="16"/>
        <v>0</v>
      </c>
      <c r="H97" s="167"/>
      <c r="I97" s="170">
        <f t="shared" si="21"/>
        <v>0</v>
      </c>
      <c r="J97" s="165"/>
      <c r="K97" s="98">
        <f t="shared" si="17"/>
        <v>0</v>
      </c>
      <c r="L97" s="163"/>
      <c r="M97" s="170">
        <f t="shared" si="18"/>
        <v>0</v>
      </c>
      <c r="N97" s="165"/>
      <c r="O97" s="171">
        <f t="shared" si="19"/>
        <v>0</v>
      </c>
      <c r="P97" s="144">
        <f t="shared" si="20"/>
        <v>0</v>
      </c>
      <c r="Q97" s="68" t="s">
        <v>159</v>
      </c>
      <c r="R97" s="68" t="s">
        <v>25</v>
      </c>
    </row>
    <row r="98" spans="1:18" s="115" customFormat="1" ht="12.75">
      <c r="A98" s="68" t="s">
        <v>160</v>
      </c>
      <c r="B98" s="68" t="s">
        <v>21</v>
      </c>
      <c r="C98" s="186">
        <v>1</v>
      </c>
      <c r="D98" s="169"/>
      <c r="E98" s="170">
        <f t="shared" si="15"/>
        <v>0</v>
      </c>
      <c r="F98" s="165"/>
      <c r="G98" s="171">
        <f t="shared" si="16"/>
        <v>0</v>
      </c>
      <c r="H98" s="167"/>
      <c r="I98" s="170">
        <f t="shared" si="21"/>
        <v>0</v>
      </c>
      <c r="J98" s="165"/>
      <c r="K98" s="98">
        <f t="shared" si="17"/>
        <v>0</v>
      </c>
      <c r="L98" s="163"/>
      <c r="M98" s="170">
        <f t="shared" si="18"/>
        <v>0</v>
      </c>
      <c r="N98" s="165"/>
      <c r="O98" s="171">
        <f t="shared" si="19"/>
        <v>0</v>
      </c>
      <c r="P98" s="144">
        <f>SUM(F98,J98,N98)*B$3+SUM(D98,H98,L98)*B$2</f>
        <v>0</v>
      </c>
      <c r="Q98" s="68" t="s">
        <v>160</v>
      </c>
      <c r="R98" s="68" t="s">
        <v>21</v>
      </c>
    </row>
    <row r="99" spans="1:18" s="115" customFormat="1" ht="12.75">
      <c r="A99" s="68" t="s">
        <v>71</v>
      </c>
      <c r="B99" s="68" t="s">
        <v>88</v>
      </c>
      <c r="C99" s="161">
        <v>0.5</v>
      </c>
      <c r="D99" s="169"/>
      <c r="E99" s="170">
        <f t="shared" si="15"/>
        <v>0</v>
      </c>
      <c r="F99" s="165"/>
      <c r="G99" s="171">
        <f t="shared" si="16"/>
        <v>0</v>
      </c>
      <c r="H99" s="167"/>
      <c r="I99" s="170">
        <f t="shared" si="21"/>
        <v>0</v>
      </c>
      <c r="J99" s="165"/>
      <c r="K99" s="98">
        <f t="shared" si="17"/>
        <v>0</v>
      </c>
      <c r="L99" s="163"/>
      <c r="M99" s="170">
        <f t="shared" si="18"/>
        <v>0</v>
      </c>
      <c r="N99" s="165"/>
      <c r="O99" s="171">
        <f t="shared" si="19"/>
        <v>0</v>
      </c>
      <c r="P99" s="144">
        <f t="shared" si="20"/>
        <v>0</v>
      </c>
      <c r="Q99" s="68" t="s">
        <v>71</v>
      </c>
      <c r="R99" s="68" t="s">
        <v>88</v>
      </c>
    </row>
    <row r="100" spans="1:15" s="115" customFormat="1" ht="12.75">
      <c r="A100" s="128" t="s">
        <v>34</v>
      </c>
      <c r="B100" s="128"/>
      <c r="C100" s="172"/>
      <c r="D100" s="173"/>
      <c r="E100" s="174">
        <f>SUM(E76:E99)</f>
        <v>0</v>
      </c>
      <c r="F100" s="175"/>
      <c r="G100" s="176">
        <f>SUM(G76:G99)</f>
        <v>0</v>
      </c>
      <c r="H100" s="187"/>
      <c r="I100" s="187">
        <f>SUM(I76:I99)</f>
        <v>0</v>
      </c>
      <c r="J100" s="175"/>
      <c r="K100" s="178">
        <f>SUM(K76:K99)</f>
        <v>0</v>
      </c>
      <c r="L100" s="179"/>
      <c r="M100" s="174">
        <f>SUM(M76:M99)</f>
        <v>0</v>
      </c>
      <c r="N100" s="175"/>
      <c r="O100" s="176">
        <f>SUM(O76:O99)</f>
        <v>0</v>
      </c>
    </row>
    <row r="101" spans="1:15" s="115" customFormat="1" ht="12.75">
      <c r="A101" s="111" t="s">
        <v>104</v>
      </c>
      <c r="B101" s="112">
        <f>SUM(E100,I100,M100)</f>
        <v>0</v>
      </c>
      <c r="C101" s="155" t="s">
        <v>105</v>
      </c>
      <c r="D101" s="155"/>
      <c r="E101" s="180">
        <f>B101+Sept!E101</f>
        <v>0</v>
      </c>
      <c r="F101" s="181"/>
      <c r="G101" s="182" t="s">
        <v>161</v>
      </c>
      <c r="H101" s="181"/>
      <c r="I101" s="180"/>
      <c r="J101" s="181"/>
      <c r="K101" s="180"/>
      <c r="L101" s="181"/>
      <c r="M101" s="180"/>
      <c r="N101" s="181"/>
      <c r="O101" s="180"/>
    </row>
    <row r="102" spans="1:15" s="115" customFormat="1" ht="12.75">
      <c r="A102" s="111" t="s">
        <v>107</v>
      </c>
      <c r="B102" s="112">
        <f>SUM(G100,K100,O100)</f>
        <v>0</v>
      </c>
      <c r="C102" s="155" t="s">
        <v>105</v>
      </c>
      <c r="D102" s="155"/>
      <c r="E102" s="180">
        <f>B102+Sept!E102</f>
        <v>0</v>
      </c>
      <c r="F102" s="181"/>
      <c r="G102" s="180"/>
      <c r="H102" s="181"/>
      <c r="I102" s="180"/>
      <c r="J102" s="181"/>
      <c r="K102" s="180"/>
      <c r="L102" s="181"/>
      <c r="M102" s="180"/>
      <c r="N102" s="181"/>
      <c r="O102" s="180"/>
    </row>
    <row r="103" spans="1:15" s="115" customFormat="1" ht="12.75">
      <c r="A103" s="115" t="s">
        <v>145</v>
      </c>
      <c r="C103" s="122"/>
      <c r="D103" s="181">
        <f>D81+D82+D83+D84+D85+D86+D87+D88+D89+D90+D91+D93+D94+D96+D95+D97</f>
        <v>0</v>
      </c>
      <c r="E103" s="181"/>
      <c r="F103" s="181">
        <f>F81+F82+F83+F84+F85+F86+F87+F88+F89+F90+F91+F93+F94+F96+F95+F97</f>
        <v>0</v>
      </c>
      <c r="G103" s="181"/>
      <c r="H103" s="181">
        <f>H81+H82+H83+H84+H85+H86+H87+H88+H89+H90+H91+H93+H94+H96+H95+H97</f>
        <v>0</v>
      </c>
      <c r="I103" s="181"/>
      <c r="J103" s="181">
        <f>J81+J82+J83+J84+J85+J86+J87+J88+J89+J90+J91+J93+J94+J96+J95+J97</f>
        <v>0</v>
      </c>
      <c r="K103" s="181"/>
      <c r="L103" s="181">
        <f>L81+L82+L83+L84+L85+L86+L87+L88+L89+L90+L91+L93+L94+L96+L95+L97</f>
        <v>0</v>
      </c>
      <c r="M103" s="181"/>
      <c r="N103" s="181">
        <f>N81+N82+N83+N84+N85+N86+N87+N88+N89+N90+N91+N93+N94+N96+N95+N97</f>
        <v>0</v>
      </c>
      <c r="O103" s="181"/>
    </row>
  </sheetData>
  <mergeCells count="36">
    <mergeCell ref="A1:P1"/>
    <mergeCell ref="D3:G3"/>
    <mergeCell ref="H3:K3"/>
    <mergeCell ref="L3:O3"/>
    <mergeCell ref="D4:E4"/>
    <mergeCell ref="F4:G4"/>
    <mergeCell ref="H4:I4"/>
    <mergeCell ref="J4:K4"/>
    <mergeCell ref="L4:M4"/>
    <mergeCell ref="N4:O4"/>
    <mergeCell ref="C31:D31"/>
    <mergeCell ref="C32:D32"/>
    <mergeCell ref="A36:P36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C66:D66"/>
    <mergeCell ref="C67:D67"/>
    <mergeCell ref="A71:P71"/>
    <mergeCell ref="D73:G73"/>
    <mergeCell ref="H73:K73"/>
    <mergeCell ref="L73:O73"/>
    <mergeCell ref="D74:E74"/>
    <mergeCell ref="F74:G74"/>
    <mergeCell ref="H74:I74"/>
    <mergeCell ref="J74:K74"/>
    <mergeCell ref="L74:M74"/>
    <mergeCell ref="N74:O74"/>
    <mergeCell ref="C101:D101"/>
    <mergeCell ref="C102:D102"/>
  </mergeCells>
  <hyperlinks>
    <hyperlink ref="E2" r:id="rId1" display="Tableurs d'application de la méthode de planification des cultures d'une AMAP, pour des paniers de légumes équilibrés toute l'année, présentée dans la revue Passerelle Eco n°32"/>
  </hyperlinks>
  <printOptions/>
  <pageMargins left="0.39375" right="0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42" sqref="A42"/>
    </sheetView>
  </sheetViews>
  <sheetFormatPr defaultColWidth="11.421875" defaultRowHeight="12.75"/>
  <cols>
    <col min="1" max="1" width="14.8515625" style="0" customWidth="1"/>
    <col min="2" max="2" width="5.7109375" style="0" customWidth="1"/>
    <col min="3" max="3" width="5.7109375" style="4" customWidth="1"/>
    <col min="4" max="4" width="3.8515625" style="0" customWidth="1"/>
    <col min="5" max="5" width="4.140625" style="0" customWidth="1"/>
    <col min="6" max="6" width="5.28125" style="0" customWidth="1"/>
    <col min="7" max="8" width="5.57421875" style="0" customWidth="1"/>
    <col min="9" max="9" width="4.7109375" style="0" customWidth="1"/>
    <col min="10" max="10" width="14.28125" style="0" customWidth="1"/>
    <col min="11" max="11" width="15.00390625" style="0" customWidth="1"/>
    <col min="12" max="12" width="13.8515625" style="0" customWidth="1"/>
  </cols>
  <sheetData>
    <row r="1" spans="1:11" s="68" customFormat="1" ht="11.25" customHeight="1">
      <c r="A1" s="188">
        <v>2009</v>
      </c>
      <c r="B1" s="189"/>
      <c r="C1" s="190"/>
      <c r="D1" s="191" t="s">
        <v>9</v>
      </c>
      <c r="E1" s="191" t="s">
        <v>60</v>
      </c>
      <c r="F1" s="191" t="s">
        <v>164</v>
      </c>
      <c r="G1" s="191" t="s">
        <v>165</v>
      </c>
      <c r="H1" s="191" t="s">
        <v>166</v>
      </c>
      <c r="I1" s="191" t="s">
        <v>167</v>
      </c>
      <c r="J1" s="192" t="s">
        <v>168</v>
      </c>
      <c r="K1" s="193"/>
    </row>
    <row r="2" spans="1:11" s="68" customFormat="1" ht="11.25" customHeight="1">
      <c r="A2" s="194" t="s">
        <v>13</v>
      </c>
      <c r="B2" s="195" t="s">
        <v>14</v>
      </c>
      <c r="C2" s="196" t="s">
        <v>15</v>
      </c>
      <c r="D2" s="197" t="s">
        <v>16</v>
      </c>
      <c r="E2" s="197" t="s">
        <v>16</v>
      </c>
      <c r="F2" s="197" t="s">
        <v>16</v>
      </c>
      <c r="G2" s="197" t="s">
        <v>16</v>
      </c>
      <c r="H2" s="197" t="s">
        <v>16</v>
      </c>
      <c r="I2" s="197" t="s">
        <v>16</v>
      </c>
      <c r="J2" s="198" t="s">
        <v>62</v>
      </c>
      <c r="K2" s="199" t="s">
        <v>13</v>
      </c>
    </row>
    <row r="3" spans="1:12" s="68" customFormat="1" ht="11.25" customHeight="1">
      <c r="A3" s="200" t="s">
        <v>18</v>
      </c>
      <c r="B3" s="201" t="s">
        <v>19</v>
      </c>
      <c r="C3" s="202">
        <v>1</v>
      </c>
      <c r="D3" s="203">
        <f>Mai!T34</f>
        <v>0</v>
      </c>
      <c r="E3" s="203"/>
      <c r="F3" s="203"/>
      <c r="G3" s="203"/>
      <c r="H3" s="203"/>
      <c r="I3" s="203"/>
      <c r="J3" s="204">
        <f>SUM(D3,E3,F3,G3:H3,I3)</f>
        <v>0</v>
      </c>
      <c r="K3" s="205" t="s">
        <v>18</v>
      </c>
      <c r="L3" s="68">
        <f>J3*4</f>
        <v>0</v>
      </c>
    </row>
    <row r="4" spans="1:11" s="68" customFormat="1" ht="11.25" customHeight="1">
      <c r="A4" s="206" t="s">
        <v>102</v>
      </c>
      <c r="B4" s="207" t="s">
        <v>28</v>
      </c>
      <c r="C4" s="208">
        <v>0.5</v>
      </c>
      <c r="D4" s="209"/>
      <c r="E4" s="209">
        <f>Juin!T48</f>
        <v>0</v>
      </c>
      <c r="F4" s="209">
        <f>Juillet!X61</f>
        <v>0</v>
      </c>
      <c r="G4" s="209">
        <f>Aout!T52</f>
        <v>0</v>
      </c>
      <c r="H4" s="209">
        <f>Sept!X64</f>
        <v>0</v>
      </c>
      <c r="I4" s="209">
        <f>Oct!P64</f>
        <v>0</v>
      </c>
      <c r="J4" s="204">
        <f aca="true" t="shared" si="0" ref="J4:J40">SUM(D4,E4,F4,G4:H4,I4)</f>
        <v>0</v>
      </c>
      <c r="K4" s="210" t="s">
        <v>102</v>
      </c>
    </row>
    <row r="5" spans="1:11" s="68" customFormat="1" ht="11.25" customHeight="1">
      <c r="A5" s="211" t="s">
        <v>66</v>
      </c>
      <c r="B5" s="212" t="s">
        <v>25</v>
      </c>
      <c r="C5" s="213">
        <v>3</v>
      </c>
      <c r="D5" s="214"/>
      <c r="E5" s="214">
        <f>Juin!T41</f>
        <v>0</v>
      </c>
      <c r="F5" s="214">
        <f>Juillet!X45</f>
        <v>0</v>
      </c>
      <c r="G5" s="214"/>
      <c r="H5" s="214"/>
      <c r="I5" s="214"/>
      <c r="J5" s="204">
        <f t="shared" si="0"/>
        <v>0</v>
      </c>
      <c r="K5" s="215" t="s">
        <v>66</v>
      </c>
    </row>
    <row r="6" spans="1:11" s="68" customFormat="1" ht="11.25" customHeight="1">
      <c r="A6" s="216" t="s">
        <v>120</v>
      </c>
      <c r="B6" s="217" t="s">
        <v>25</v>
      </c>
      <c r="C6" s="218">
        <v>3</v>
      </c>
      <c r="D6" s="219"/>
      <c r="E6" s="219"/>
      <c r="F6" s="219">
        <f>Juillet!X56</f>
        <v>0</v>
      </c>
      <c r="G6" s="219">
        <f>Aout!T47</f>
        <v>0</v>
      </c>
      <c r="H6" s="219">
        <f>Sept!X56</f>
        <v>0</v>
      </c>
      <c r="I6" s="219">
        <f>Oct!P56</f>
        <v>0</v>
      </c>
      <c r="J6" s="204">
        <f t="shared" si="0"/>
        <v>0</v>
      </c>
      <c r="K6" s="210" t="s">
        <v>120</v>
      </c>
    </row>
    <row r="7" spans="1:11" s="68" customFormat="1" ht="11.25" customHeight="1">
      <c r="A7" s="211" t="s">
        <v>123</v>
      </c>
      <c r="B7" s="212" t="s">
        <v>28</v>
      </c>
      <c r="C7" s="213">
        <v>0.5</v>
      </c>
      <c r="D7" s="214"/>
      <c r="E7" s="214"/>
      <c r="F7" s="214"/>
      <c r="G7" s="214">
        <f>Aout!T50</f>
        <v>0</v>
      </c>
      <c r="H7" s="214">
        <f>Sept!X44</f>
        <v>0</v>
      </c>
      <c r="I7" s="214">
        <f>Oct!P44</f>
        <v>0</v>
      </c>
      <c r="J7" s="204">
        <f t="shared" si="0"/>
        <v>0</v>
      </c>
      <c r="K7" s="215" t="s">
        <v>123</v>
      </c>
    </row>
    <row r="8" spans="1:11" s="68" customFormat="1" ht="11.25" customHeight="1">
      <c r="A8" s="216" t="s">
        <v>169</v>
      </c>
      <c r="B8" s="217" t="s">
        <v>25</v>
      </c>
      <c r="C8" s="220">
        <v>2.5</v>
      </c>
      <c r="D8" s="219"/>
      <c r="E8" s="219"/>
      <c r="F8" s="219">
        <f>Juillet!X49</f>
        <v>0</v>
      </c>
      <c r="G8" s="219">
        <f>Aout!T41</f>
        <v>0</v>
      </c>
      <c r="H8" s="219">
        <f>Sept!X47</f>
        <v>0</v>
      </c>
      <c r="I8" s="219">
        <f>Oct!P47</f>
        <v>0</v>
      </c>
      <c r="J8" s="204">
        <f t="shared" si="0"/>
        <v>0</v>
      </c>
      <c r="K8" s="210" t="s">
        <v>169</v>
      </c>
    </row>
    <row r="9" spans="1:11" s="68" customFormat="1" ht="11.25" customHeight="1">
      <c r="A9" s="211" t="s">
        <v>67</v>
      </c>
      <c r="B9" s="212" t="s">
        <v>25</v>
      </c>
      <c r="C9" s="213">
        <v>2.5</v>
      </c>
      <c r="D9" s="214"/>
      <c r="E9" s="214">
        <f>Juin!T42</f>
        <v>0</v>
      </c>
      <c r="F9" s="214">
        <f>Juillet!X44</f>
        <v>0</v>
      </c>
      <c r="G9" s="214">
        <f>Aout!T40</f>
        <v>0</v>
      </c>
      <c r="H9" s="214">
        <f>Sept!X50</f>
        <v>0</v>
      </c>
      <c r="I9" s="214">
        <f>Oct!P50</f>
        <v>0</v>
      </c>
      <c r="J9" s="204">
        <f t="shared" si="0"/>
        <v>0</v>
      </c>
      <c r="K9" s="215" t="s">
        <v>67</v>
      </c>
    </row>
    <row r="10" spans="1:11" s="68" customFormat="1" ht="11.25" customHeight="1">
      <c r="A10" s="216" t="s">
        <v>31</v>
      </c>
      <c r="B10" s="217" t="s">
        <v>25</v>
      </c>
      <c r="C10" s="220">
        <v>2.2</v>
      </c>
      <c r="D10" s="209">
        <f>Mai!T42</f>
        <v>0</v>
      </c>
      <c r="E10" s="219">
        <f>Juin!T39</f>
        <v>0</v>
      </c>
      <c r="F10" s="219">
        <f>Juillet!X48</f>
        <v>0</v>
      </c>
      <c r="G10" s="219">
        <f>Aout!T43</f>
        <v>0</v>
      </c>
      <c r="H10" s="219">
        <f>Sept!X49</f>
        <v>0</v>
      </c>
      <c r="I10" s="219">
        <f>Oct!P49</f>
        <v>0</v>
      </c>
      <c r="J10" s="204">
        <f t="shared" si="0"/>
        <v>0</v>
      </c>
      <c r="K10" s="210" t="s">
        <v>31</v>
      </c>
    </row>
    <row r="11" spans="1:11" s="68" customFormat="1" ht="11.25" customHeight="1">
      <c r="A11" s="211" t="s">
        <v>170</v>
      </c>
      <c r="B11" s="212" t="s">
        <v>21</v>
      </c>
      <c r="C11" s="213">
        <v>1</v>
      </c>
      <c r="D11" s="214"/>
      <c r="E11" s="214"/>
      <c r="F11" s="214"/>
      <c r="G11" s="214"/>
      <c r="H11" s="214"/>
      <c r="I11" s="214"/>
      <c r="J11" s="204">
        <f t="shared" si="0"/>
        <v>0</v>
      </c>
      <c r="K11" s="215" t="s">
        <v>170</v>
      </c>
    </row>
    <row r="12" spans="1:11" s="68" customFormat="1" ht="11.25" customHeight="1">
      <c r="A12" s="216" t="s">
        <v>171</v>
      </c>
      <c r="B12" s="217" t="s">
        <v>25</v>
      </c>
      <c r="C12" s="220">
        <v>2.2</v>
      </c>
      <c r="D12" s="219"/>
      <c r="E12" s="219"/>
      <c r="F12" s="219"/>
      <c r="G12" s="219"/>
      <c r="H12" s="219">
        <f>Sept!X52</f>
        <v>0</v>
      </c>
      <c r="I12" s="219">
        <f>Oct!P52</f>
        <v>0</v>
      </c>
      <c r="J12" s="204">
        <f t="shared" si="0"/>
        <v>0</v>
      </c>
      <c r="K12" s="210" t="s">
        <v>171</v>
      </c>
    </row>
    <row r="13" spans="1:11" s="68" customFormat="1" ht="11.25" customHeight="1">
      <c r="A13" s="211" t="s">
        <v>172</v>
      </c>
      <c r="B13" s="212" t="s">
        <v>25</v>
      </c>
      <c r="C13" s="213">
        <v>3</v>
      </c>
      <c r="D13" s="214"/>
      <c r="E13" s="214"/>
      <c r="F13" s="214">
        <f>Juillet!X51</f>
        <v>0</v>
      </c>
      <c r="G13" s="214">
        <f>Aout!T44</f>
        <v>0</v>
      </c>
      <c r="H13" s="214">
        <f>Sept!X53</f>
        <v>0</v>
      </c>
      <c r="I13" s="214">
        <f>Oct!P53</f>
        <v>0</v>
      </c>
      <c r="J13" s="204">
        <f t="shared" si="0"/>
        <v>0</v>
      </c>
      <c r="K13" s="215" t="s">
        <v>172</v>
      </c>
    </row>
    <row r="14" spans="1:11" s="68" customFormat="1" ht="11.25" customHeight="1">
      <c r="A14" s="216" t="s">
        <v>173</v>
      </c>
      <c r="B14" s="217" t="s">
        <v>21</v>
      </c>
      <c r="C14" s="220">
        <v>1.5</v>
      </c>
      <c r="D14" s="219"/>
      <c r="E14" s="219"/>
      <c r="F14" s="219">
        <f>Juillet!X50</f>
        <v>0</v>
      </c>
      <c r="G14" s="219"/>
      <c r="H14" s="219"/>
      <c r="I14" s="219"/>
      <c r="J14" s="204">
        <f t="shared" si="0"/>
        <v>0</v>
      </c>
      <c r="K14" s="210" t="s">
        <v>173</v>
      </c>
    </row>
    <row r="15" spans="1:11" s="68" customFormat="1" ht="11.25" customHeight="1">
      <c r="A15" s="211" t="s">
        <v>121</v>
      </c>
      <c r="B15" s="212" t="s">
        <v>21</v>
      </c>
      <c r="C15" s="213">
        <v>1</v>
      </c>
      <c r="D15" s="214"/>
      <c r="E15" s="214"/>
      <c r="F15" s="214">
        <f>Juillet!X54</f>
        <v>0</v>
      </c>
      <c r="G15" s="214">
        <f>Aout!T48</f>
        <v>0</v>
      </c>
      <c r="H15" s="214">
        <f>Sept!X58</f>
        <v>0</v>
      </c>
      <c r="I15" s="214"/>
      <c r="J15" s="204">
        <f t="shared" si="0"/>
        <v>0</v>
      </c>
      <c r="K15" s="215" t="s">
        <v>121</v>
      </c>
    </row>
    <row r="16" spans="1:11" s="68" customFormat="1" ht="11.25" customHeight="1">
      <c r="A16" s="216" t="s">
        <v>174</v>
      </c>
      <c r="B16" s="217" t="s">
        <v>25</v>
      </c>
      <c r="C16" s="220">
        <v>2</v>
      </c>
      <c r="D16" s="219"/>
      <c r="E16" s="219"/>
      <c r="F16" s="219"/>
      <c r="G16" s="219"/>
      <c r="H16" s="219"/>
      <c r="I16" s="219">
        <f>Oct!P59</f>
        <v>0</v>
      </c>
      <c r="J16" s="204">
        <f t="shared" si="0"/>
        <v>0</v>
      </c>
      <c r="K16" s="210" t="s">
        <v>174</v>
      </c>
    </row>
    <row r="17" spans="1:11" s="68" customFormat="1" ht="11.25" customHeight="1">
      <c r="A17" s="211" t="s">
        <v>119</v>
      </c>
      <c r="B17" s="212" t="s">
        <v>25</v>
      </c>
      <c r="C17" s="213">
        <v>2.5</v>
      </c>
      <c r="D17" s="214"/>
      <c r="E17" s="214">
        <f>Juin!T44</f>
        <v>0</v>
      </c>
      <c r="F17" s="214">
        <f>Juillet!X53</f>
        <v>0</v>
      </c>
      <c r="G17" s="214">
        <f>Aout!T45</f>
        <v>0</v>
      </c>
      <c r="H17" s="214">
        <f>Sept!X54</f>
        <v>0</v>
      </c>
      <c r="I17" s="214">
        <f>Oct!P54</f>
        <v>0</v>
      </c>
      <c r="J17" s="204">
        <f t="shared" si="0"/>
        <v>0</v>
      </c>
      <c r="K17" s="215" t="s">
        <v>119</v>
      </c>
    </row>
    <row r="18" spans="1:11" s="68" customFormat="1" ht="11.25" customHeight="1">
      <c r="A18" s="216" t="s">
        <v>29</v>
      </c>
      <c r="B18" s="217" t="s">
        <v>28</v>
      </c>
      <c r="C18" s="220">
        <v>0.5</v>
      </c>
      <c r="D18" s="209">
        <f>Mai!T40</f>
        <v>0</v>
      </c>
      <c r="E18" s="219">
        <f>Juin!T34</f>
        <v>0</v>
      </c>
      <c r="F18" s="219"/>
      <c r="G18" s="219"/>
      <c r="H18" s="219"/>
      <c r="I18" s="219"/>
      <c r="J18" s="204">
        <f t="shared" si="0"/>
        <v>0</v>
      </c>
      <c r="K18" s="210" t="s">
        <v>29</v>
      </c>
    </row>
    <row r="19" spans="1:11" s="68" customFormat="1" ht="11.25" customHeight="1">
      <c r="A19" s="211" t="s">
        <v>160</v>
      </c>
      <c r="B19" s="212" t="s">
        <v>21</v>
      </c>
      <c r="C19" s="213">
        <v>1.5</v>
      </c>
      <c r="D19" s="214"/>
      <c r="E19" s="214"/>
      <c r="F19" s="214"/>
      <c r="G19" s="214"/>
      <c r="H19" s="214"/>
      <c r="I19" s="214">
        <f>Oct!P63</f>
        <v>0</v>
      </c>
      <c r="J19" s="204">
        <f t="shared" si="0"/>
        <v>0</v>
      </c>
      <c r="K19" s="215" t="s">
        <v>160</v>
      </c>
    </row>
    <row r="20" spans="1:11" s="68" customFormat="1" ht="11.25" customHeight="1">
      <c r="A20" s="216" t="s">
        <v>24</v>
      </c>
      <c r="B20" s="217" t="s">
        <v>25</v>
      </c>
      <c r="C20" s="220">
        <v>4</v>
      </c>
      <c r="D20" s="209">
        <f>Mai!T37</f>
        <v>0</v>
      </c>
      <c r="E20" s="219">
        <f>Juin!T37</f>
        <v>0</v>
      </c>
      <c r="F20" s="219"/>
      <c r="G20" s="219"/>
      <c r="H20" s="219"/>
      <c r="I20" s="219"/>
      <c r="J20" s="204">
        <f t="shared" si="0"/>
        <v>0</v>
      </c>
      <c r="K20" s="210" t="s">
        <v>24</v>
      </c>
    </row>
    <row r="21" spans="1:11" s="68" customFormat="1" ht="11.25" customHeight="1">
      <c r="A21" s="211" t="s">
        <v>89</v>
      </c>
      <c r="B21" s="212" t="s">
        <v>28</v>
      </c>
      <c r="C21" s="213">
        <v>0.5</v>
      </c>
      <c r="D21" s="214"/>
      <c r="E21" s="214"/>
      <c r="F21" s="214">
        <f>Juillet!X43</f>
        <v>0</v>
      </c>
      <c r="G21" s="214"/>
      <c r="H21" s="214"/>
      <c r="I21" s="214"/>
      <c r="J21" s="204">
        <f t="shared" si="0"/>
        <v>0</v>
      </c>
      <c r="K21" s="215" t="s">
        <v>175</v>
      </c>
    </row>
    <row r="22" spans="1:11" s="68" customFormat="1" ht="11.25" customHeight="1">
      <c r="A22" s="216" t="s">
        <v>158</v>
      </c>
      <c r="B22" s="217" t="s">
        <v>25</v>
      </c>
      <c r="C22" s="220">
        <v>4.2</v>
      </c>
      <c r="D22" s="219"/>
      <c r="E22" s="219"/>
      <c r="F22" s="219"/>
      <c r="G22" s="219"/>
      <c r="H22" s="219"/>
      <c r="I22" s="219">
        <f>Oct!P61</f>
        <v>0</v>
      </c>
      <c r="J22" s="204">
        <f t="shared" si="0"/>
        <v>0</v>
      </c>
      <c r="K22" s="210" t="s">
        <v>158</v>
      </c>
    </row>
    <row r="23" spans="1:11" s="68" customFormat="1" ht="11.25" customHeight="1">
      <c r="A23" s="211" t="s">
        <v>96</v>
      </c>
      <c r="B23" s="212" t="s">
        <v>25</v>
      </c>
      <c r="C23" s="213">
        <v>5</v>
      </c>
      <c r="D23" s="214"/>
      <c r="E23" s="214">
        <f>Juin!T43</f>
        <v>0</v>
      </c>
      <c r="F23" s="214">
        <f>Juillet!X52</f>
        <v>0</v>
      </c>
      <c r="G23" s="214">
        <f>Aout!T39</f>
        <v>0</v>
      </c>
      <c r="H23" s="214">
        <f>Sept!X51</f>
        <v>0</v>
      </c>
      <c r="I23" s="214">
        <f>Oct!P51</f>
        <v>0</v>
      </c>
      <c r="J23" s="204">
        <f t="shared" si="0"/>
        <v>0</v>
      </c>
      <c r="K23" s="215" t="s">
        <v>96</v>
      </c>
    </row>
    <row r="24" spans="1:11" s="68" customFormat="1" ht="11.25" customHeight="1">
      <c r="A24" s="211" t="s">
        <v>176</v>
      </c>
      <c r="B24" s="212" t="s">
        <v>25</v>
      </c>
      <c r="C24" s="213">
        <v>2</v>
      </c>
      <c r="D24" s="214"/>
      <c r="E24" s="214"/>
      <c r="F24" s="214"/>
      <c r="G24" s="214">
        <f>Aout!T49</f>
        <v>0</v>
      </c>
      <c r="H24" s="214">
        <f>Sept!X59</f>
        <v>0</v>
      </c>
      <c r="I24" s="214"/>
      <c r="J24" s="204">
        <f t="shared" si="0"/>
        <v>0</v>
      </c>
      <c r="K24" s="215" t="s">
        <v>176</v>
      </c>
    </row>
    <row r="25" spans="1:11" s="68" customFormat="1" ht="11.25" customHeight="1">
      <c r="A25" s="216" t="s">
        <v>65</v>
      </c>
      <c r="B25" s="217" t="s">
        <v>25</v>
      </c>
      <c r="C25" s="220">
        <v>2.5</v>
      </c>
      <c r="D25" s="219"/>
      <c r="E25" s="219">
        <f>Juin!T40</f>
        <v>0</v>
      </c>
      <c r="F25" s="219">
        <f>Juillet!X47</f>
        <v>0</v>
      </c>
      <c r="G25" s="219">
        <f>Aout!T42</f>
        <v>0</v>
      </c>
      <c r="H25" s="219"/>
      <c r="I25" s="219">
        <f>Oct!P48</f>
        <v>0</v>
      </c>
      <c r="J25" s="204">
        <f t="shared" si="0"/>
        <v>0</v>
      </c>
      <c r="K25" s="210" t="s">
        <v>65</v>
      </c>
    </row>
    <row r="26" spans="1:11" s="68" customFormat="1" ht="11.25" customHeight="1">
      <c r="A26" s="211" t="s">
        <v>32</v>
      </c>
      <c r="B26" s="212" t="s">
        <v>19</v>
      </c>
      <c r="C26" s="213">
        <v>1.2</v>
      </c>
      <c r="D26" s="203">
        <f>Mai!T43</f>
        <v>0</v>
      </c>
      <c r="E26" s="214">
        <f>Juin!T45</f>
        <v>0</v>
      </c>
      <c r="F26" s="214">
        <f>Juillet!X58</f>
        <v>0</v>
      </c>
      <c r="G26" s="214"/>
      <c r="H26" s="214"/>
      <c r="I26" s="214"/>
      <c r="J26" s="204">
        <f t="shared" si="0"/>
        <v>0</v>
      </c>
      <c r="K26" s="215" t="s">
        <v>32</v>
      </c>
    </row>
    <row r="27" spans="1:11" s="68" customFormat="1" ht="11.25" customHeight="1">
      <c r="A27" s="216" t="s">
        <v>141</v>
      </c>
      <c r="B27" s="217" t="s">
        <v>25</v>
      </c>
      <c r="C27" s="220">
        <v>1.5</v>
      </c>
      <c r="D27" s="219"/>
      <c r="E27" s="219"/>
      <c r="F27" s="219"/>
      <c r="G27" s="219"/>
      <c r="H27" s="219">
        <f>Sept!X60</f>
        <v>0</v>
      </c>
      <c r="I27" s="219"/>
      <c r="J27" s="204">
        <f t="shared" si="0"/>
        <v>0</v>
      </c>
      <c r="K27" s="210" t="s">
        <v>141</v>
      </c>
    </row>
    <row r="28" spans="1:11" s="68" customFormat="1" ht="11.25" customHeight="1">
      <c r="A28" s="211" t="s">
        <v>33</v>
      </c>
      <c r="B28" s="212" t="s">
        <v>28</v>
      </c>
      <c r="C28" s="213">
        <v>0.5</v>
      </c>
      <c r="D28" s="203">
        <f>Mai!T44</f>
        <v>0</v>
      </c>
      <c r="E28" s="214">
        <f>Juin!T47</f>
        <v>0</v>
      </c>
      <c r="F28" s="214">
        <f>Juillet!X60</f>
        <v>0</v>
      </c>
      <c r="G28" s="214">
        <f>Aout!T37</f>
        <v>0</v>
      </c>
      <c r="H28" s="214">
        <f>Sept!X43</f>
        <v>0</v>
      </c>
      <c r="I28" s="214">
        <f>Oct!P43</f>
        <v>0</v>
      </c>
      <c r="J28" s="204">
        <f t="shared" si="0"/>
        <v>0</v>
      </c>
      <c r="K28" s="215" t="s">
        <v>33</v>
      </c>
    </row>
    <row r="29" spans="1:11" s="68" customFormat="1" ht="11.25" customHeight="1">
      <c r="A29" s="216" t="s">
        <v>142</v>
      </c>
      <c r="B29" s="217" t="s">
        <v>25</v>
      </c>
      <c r="C29" s="220">
        <v>12</v>
      </c>
      <c r="D29" s="219"/>
      <c r="E29" s="219"/>
      <c r="F29" s="219"/>
      <c r="G29" s="219"/>
      <c r="H29" s="219">
        <f>Sept!X61</f>
        <v>0</v>
      </c>
      <c r="I29" s="219">
        <f>Oct!P58</f>
        <v>0</v>
      </c>
      <c r="J29" s="204">
        <f>SUM(D29,E29,F29,G29:H29,I29)</f>
        <v>0</v>
      </c>
      <c r="K29" s="210" t="s">
        <v>142</v>
      </c>
    </row>
    <row r="30" spans="1:11" s="68" customFormat="1" ht="11.25" customHeight="1">
      <c r="A30" s="211" t="s">
        <v>159</v>
      </c>
      <c r="B30" s="212" t="s">
        <v>25</v>
      </c>
      <c r="C30" s="213">
        <v>2.5</v>
      </c>
      <c r="D30" s="214"/>
      <c r="E30" s="214"/>
      <c r="F30" s="214"/>
      <c r="G30" s="214"/>
      <c r="H30" s="214"/>
      <c r="I30" s="214">
        <f>Oct!P62</f>
        <v>0</v>
      </c>
      <c r="J30" s="204">
        <f t="shared" si="0"/>
        <v>0</v>
      </c>
      <c r="K30" s="215" t="s">
        <v>159</v>
      </c>
    </row>
    <row r="31" spans="1:11" s="68" customFormat="1" ht="11.25" customHeight="1">
      <c r="A31" s="216" t="s">
        <v>177</v>
      </c>
      <c r="B31" s="217" t="s">
        <v>25</v>
      </c>
      <c r="C31" s="220">
        <v>5.5</v>
      </c>
      <c r="D31" s="209">
        <f>Mai!T38</f>
        <v>0</v>
      </c>
      <c r="E31" s="219">
        <f>Juin!T38</f>
        <v>0</v>
      </c>
      <c r="F31" s="219"/>
      <c r="G31" s="219"/>
      <c r="H31" s="219"/>
      <c r="I31" s="219"/>
      <c r="J31" s="204">
        <f t="shared" si="0"/>
        <v>0</v>
      </c>
      <c r="K31" s="210" t="s">
        <v>177</v>
      </c>
    </row>
    <row r="32" spans="1:11" s="68" customFormat="1" ht="11.25" customHeight="1">
      <c r="A32" s="211" t="s">
        <v>178</v>
      </c>
      <c r="B32" s="212" t="s">
        <v>21</v>
      </c>
      <c r="C32" s="213">
        <v>0.5</v>
      </c>
      <c r="D32" s="214"/>
      <c r="E32" s="214"/>
      <c r="F32" s="214"/>
      <c r="G32" s="214"/>
      <c r="H32" s="214">
        <f>Sept!X57</f>
        <v>0</v>
      </c>
      <c r="I32" s="214">
        <f>Oct!P57</f>
        <v>0</v>
      </c>
      <c r="J32" s="204">
        <f t="shared" si="0"/>
        <v>0</v>
      </c>
      <c r="K32" s="215" t="s">
        <v>178</v>
      </c>
    </row>
    <row r="33" spans="1:11" s="68" customFormat="1" ht="11.25" customHeight="1">
      <c r="A33" s="216" t="s">
        <v>179</v>
      </c>
      <c r="B33" s="217" t="s">
        <v>25</v>
      </c>
      <c r="C33" s="220">
        <v>2.5</v>
      </c>
      <c r="D33" s="219"/>
      <c r="E33" s="219"/>
      <c r="F33" s="219"/>
      <c r="G33" s="219"/>
      <c r="H33" s="219"/>
      <c r="I33" s="219"/>
      <c r="J33" s="204">
        <f t="shared" si="0"/>
        <v>0</v>
      </c>
      <c r="K33" s="210" t="s">
        <v>179</v>
      </c>
    </row>
    <row r="34" spans="1:11" s="68" customFormat="1" ht="11.25" customHeight="1">
      <c r="A34" s="211" t="s">
        <v>23</v>
      </c>
      <c r="B34" s="212" t="s">
        <v>19</v>
      </c>
      <c r="C34" s="213">
        <v>1</v>
      </c>
      <c r="D34" s="203">
        <f>Mai!T36</f>
        <v>0</v>
      </c>
      <c r="E34" s="214">
        <f>Juin!T36</f>
        <v>0</v>
      </c>
      <c r="F34" s="214">
        <f>Juillet!X46</f>
        <v>0</v>
      </c>
      <c r="G34" s="214">
        <f>Aout!T38</f>
        <v>0</v>
      </c>
      <c r="H34" s="214">
        <f>Sept!X45</f>
        <v>0</v>
      </c>
      <c r="I34" s="214">
        <f>Oct!P45</f>
        <v>0</v>
      </c>
      <c r="J34" s="204">
        <f t="shared" si="0"/>
        <v>0</v>
      </c>
      <c r="K34" s="215" t="s">
        <v>23</v>
      </c>
    </row>
    <row r="35" spans="1:11" s="68" customFormat="1" ht="11.25" customHeight="1">
      <c r="A35" s="216" t="s">
        <v>136</v>
      </c>
      <c r="B35" s="217" t="s">
        <v>25</v>
      </c>
      <c r="C35" s="220">
        <v>3</v>
      </c>
      <c r="D35" s="219"/>
      <c r="E35" s="219"/>
      <c r="F35" s="219"/>
      <c r="G35" s="219"/>
      <c r="H35" s="219">
        <f>Sept!X46</f>
        <v>0</v>
      </c>
      <c r="I35" s="219">
        <f>Oct!P46</f>
        <v>0</v>
      </c>
      <c r="J35" s="204">
        <f t="shared" si="0"/>
        <v>0</v>
      </c>
      <c r="K35" s="210" t="s">
        <v>136</v>
      </c>
    </row>
    <row r="36" spans="1:11" s="68" customFormat="1" ht="11.25" customHeight="1">
      <c r="A36" s="211" t="s">
        <v>27</v>
      </c>
      <c r="B36" s="212" t="s">
        <v>28</v>
      </c>
      <c r="C36" s="213">
        <v>0.5</v>
      </c>
      <c r="D36" s="203">
        <f>Mai!T39</f>
        <v>0</v>
      </c>
      <c r="E36" s="214">
        <f>Juin!T35</f>
        <v>0</v>
      </c>
      <c r="F36" s="214">
        <f>Juillet!X42</f>
        <v>0</v>
      </c>
      <c r="G36" s="214">
        <f>Aout!T36</f>
        <v>0</v>
      </c>
      <c r="H36" s="214">
        <f>Sept!X42</f>
        <v>0</v>
      </c>
      <c r="I36" s="214">
        <f>Oct!P42</f>
        <v>0</v>
      </c>
      <c r="J36" s="204">
        <f t="shared" si="0"/>
        <v>0</v>
      </c>
      <c r="K36" s="215" t="s">
        <v>27</v>
      </c>
    </row>
    <row r="37" spans="1:11" s="68" customFormat="1" ht="11.25" customHeight="1">
      <c r="A37" s="216" t="s">
        <v>180</v>
      </c>
      <c r="B37" s="217" t="s">
        <v>21</v>
      </c>
      <c r="C37" s="220">
        <v>1</v>
      </c>
      <c r="D37" s="209">
        <f>Mai!T35</f>
        <v>0</v>
      </c>
      <c r="E37" s="219">
        <f>Juin!T33</f>
        <v>0</v>
      </c>
      <c r="F37" s="219">
        <f>Juillet!X41</f>
        <v>0</v>
      </c>
      <c r="G37" s="219">
        <f>Aout!T35</f>
        <v>0</v>
      </c>
      <c r="H37" s="219">
        <f>Sept!X41</f>
        <v>0</v>
      </c>
      <c r="I37" s="219">
        <f>Oct!P41</f>
        <v>0</v>
      </c>
      <c r="J37" s="204">
        <f t="shared" si="0"/>
        <v>0</v>
      </c>
      <c r="K37" s="210" t="s">
        <v>181</v>
      </c>
    </row>
    <row r="38" spans="1:11" s="68" customFormat="1" ht="11.25" customHeight="1">
      <c r="A38" s="216" t="s">
        <v>98</v>
      </c>
      <c r="B38" s="217" t="s">
        <v>25</v>
      </c>
      <c r="C38" s="220">
        <v>2.8</v>
      </c>
      <c r="D38" s="219"/>
      <c r="E38" s="219"/>
      <c r="F38" s="219">
        <f>Juillet!X55</f>
        <v>0</v>
      </c>
      <c r="G38" s="219">
        <f>Aout!T46</f>
        <v>0</v>
      </c>
      <c r="H38" s="219">
        <f>Sept!X55</f>
        <v>0</v>
      </c>
      <c r="I38" s="219">
        <f>Oct!P55</f>
        <v>0</v>
      </c>
      <c r="J38" s="204">
        <f t="shared" si="0"/>
        <v>0</v>
      </c>
      <c r="K38" s="210" t="s">
        <v>98</v>
      </c>
    </row>
    <row r="39" spans="1:11" s="68" customFormat="1" ht="11.25" customHeight="1">
      <c r="A39" s="211" t="s">
        <v>100</v>
      </c>
      <c r="B39" s="212" t="s">
        <v>21</v>
      </c>
      <c r="C39" s="213">
        <v>0.5</v>
      </c>
      <c r="D39" s="214"/>
      <c r="E39" s="214"/>
      <c r="F39" s="214">
        <f>Juillet!X57</f>
        <v>0</v>
      </c>
      <c r="G39" s="214">
        <f>Aout!T51</f>
        <v>0</v>
      </c>
      <c r="H39" s="214"/>
      <c r="I39" s="214"/>
      <c r="J39" s="204">
        <f t="shared" si="0"/>
        <v>0</v>
      </c>
      <c r="K39" s="215" t="s">
        <v>100</v>
      </c>
    </row>
    <row r="40" spans="1:11" s="68" customFormat="1" ht="11.25" customHeight="1">
      <c r="A40" s="216" t="s">
        <v>182</v>
      </c>
      <c r="B40" s="217" t="s">
        <v>25</v>
      </c>
      <c r="C40" s="220">
        <v>3</v>
      </c>
      <c r="D40" s="219"/>
      <c r="E40" s="219"/>
      <c r="F40" s="219"/>
      <c r="G40" s="219"/>
      <c r="H40" s="219"/>
      <c r="I40" s="219"/>
      <c r="J40" s="204">
        <f t="shared" si="0"/>
        <v>0</v>
      </c>
      <c r="K40" s="210" t="s">
        <v>182</v>
      </c>
    </row>
    <row r="41" spans="1:11" s="68" customFormat="1" ht="11.25" customHeight="1">
      <c r="A41" s="221"/>
      <c r="B41" s="222"/>
      <c r="C41" s="223"/>
      <c r="D41" s="224" t="s">
        <v>9</v>
      </c>
      <c r="E41" s="224" t="s">
        <v>60</v>
      </c>
      <c r="F41" s="224" t="s">
        <v>164</v>
      </c>
      <c r="G41" s="224" t="s">
        <v>165</v>
      </c>
      <c r="H41" s="224" t="s">
        <v>166</v>
      </c>
      <c r="I41" s="224" t="s">
        <v>167</v>
      </c>
      <c r="J41" s="225"/>
      <c r="K41" s="226"/>
    </row>
    <row r="42" ht="12.75">
      <c r="A42" s="227" t="s">
        <v>2</v>
      </c>
    </row>
    <row r="43" ht="12" customHeight="1"/>
  </sheetData>
  <hyperlinks>
    <hyperlink ref="A42" r:id="rId1" display="Tableurs d'application de la méthode de planification des cultures d'une AMAP, pour des paniers de légumes équilibrés toute l'année, présentée dans la revue Passerelle Eco n°32"/>
  </hyperlinks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guegan</dc:creator>
  <cp:keywords/>
  <dc:description/>
  <cp:lastModifiedBy/>
  <cp:lastPrinted>2004-11-29T15:23:27Z</cp:lastPrinted>
  <dcterms:created xsi:type="dcterms:W3CDTF">2004-11-27T20:42:33Z</dcterms:created>
  <dcterms:modified xsi:type="dcterms:W3CDTF">2009-01-29T11:05:07Z</dcterms:modified>
  <cp:category/>
  <cp:version/>
  <cp:contentType/>
  <cp:contentStatus/>
  <cp:revision>2</cp:revision>
</cp:coreProperties>
</file>